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64011"/>
  <mc:AlternateContent xmlns:mc="http://schemas.openxmlformats.org/markup-compatibility/2006">
    <mc:Choice Requires="x15">
      <x15ac:absPath xmlns:x15ac="http://schemas.microsoft.com/office/spreadsheetml/2010/11/ac" url="\\Dst.baintern.de\dfs\237\BA-Daten\Statistik\Statistik-Service\Datenlieferung_nach_VT\BST\AA_Kreishefte\202009\"/>
    </mc:Choice>
  </mc:AlternateContent>
  <bookViews>
    <workbookView xWindow="0" yWindow="0" windowWidth="20700" windowHeight="7095" firstSheet="1" activeTab="1"/>
  </bookViews>
  <sheets>
    <sheet name="Hinweisblatt" sheetId="1" r:id="rId1"/>
    <sheet name="Deckblatt" sheetId="2" r:id="rId2"/>
    <sheet name="Impressum" sheetId="3" r:id="rId3"/>
    <sheet name="Inhaltsverzeichnis" sheetId="4" r:id="rId4"/>
    <sheet name="Tabelle 1" sheetId="5" r:id="rId5"/>
    <sheet name="Diagramm" sheetId="6" r:id="rId6"/>
    <sheet name="Tabelle 2.1" sheetId="7" r:id="rId7"/>
    <sheet name="Tabelle 2.2" sheetId="8" r:id="rId8"/>
    <sheet name="Tabelle 2.3" sheetId="9" r:id="rId9"/>
    <sheet name="Tabelle 2.4" sheetId="10" r:id="rId10"/>
    <sheet name="Tabelle 3.1" sheetId="11" r:id="rId11"/>
    <sheet name="Tabelle 3.2" sheetId="12" r:id="rId12"/>
    <sheet name="Tabelle 3.3" sheetId="13" r:id="rId13"/>
    <sheet name="Tabelle 3.4" sheetId="14" r:id="rId14"/>
    <sheet name="Tabelle 4.1" sheetId="15" r:id="rId15"/>
    <sheet name="Tabelle 4.2" sheetId="16" r:id="rId16"/>
    <sheet name="Tabelle 4.3" sheetId="17" r:id="rId17"/>
    <sheet name="Tabelle 5.1" sheetId="18" r:id="rId18"/>
    <sheet name="Tabelle 5.2" sheetId="19" r:id="rId19"/>
    <sheet name="Tabelle 6" sheetId="20" r:id="rId20"/>
    <sheet name="Daten_Diagramme" sheetId="21" state="hidden" r:id="rId21"/>
    <sheet name="Hinweis_Befristung" sheetId="22" r:id="rId22"/>
    <sheet name="Hinweis_beg_been_BV" sheetId="23" r:id="rId23"/>
    <sheet name="Hinweise SVB GB" sheetId="24" r:id="rId24"/>
    <sheet name="Statistik-Infoseite" sheetId="25" r:id="rId25"/>
  </sheets>
  <definedNames>
    <definedName name="_xlnm.Print_Area" localSheetId="1">Deckblatt!$A$1:$H$59</definedName>
    <definedName name="_xlnm.Print_Area" localSheetId="22">Hinweis_beg_been_BV!$A$1:$B$22</definedName>
    <definedName name="_xlnm.Print_Area" localSheetId="4">'Tabelle 1'!$A$1:$J$62</definedName>
    <definedName name="_xlnm.Print_Area" localSheetId="6">'Tabelle 2.1'!$A$1:$J$80</definedName>
    <definedName name="_xlnm.Print_Area" localSheetId="7">'Tabelle 2.2'!$A$1:$L$87</definedName>
    <definedName name="_xlnm.Print_Area" localSheetId="8">'Tabelle 2.3'!$A$1:$J$40</definedName>
    <definedName name="_xlnm.Print_Area" localSheetId="9">'Tabelle 2.4'!$A$1:$K$89</definedName>
    <definedName name="_xlnm.Print_Area" localSheetId="10">'Tabelle 3.1'!$A$1:$J$69</definedName>
    <definedName name="_xlnm.Print_Area" localSheetId="11">'Tabelle 3.2'!$A$1:$L$54</definedName>
    <definedName name="_xlnm.Print_Area" localSheetId="12">'Tabelle 3.3'!$A$1:$J$42</definedName>
    <definedName name="_xlnm.Print_Area" localSheetId="13">'Tabelle 3.4'!$A$1:$K$89</definedName>
    <definedName name="_xlnm.Print_Area" localSheetId="14">'Tabelle 4.1'!$A$1:$L$62</definedName>
    <definedName name="_xlnm.Print_Area" localSheetId="15">'Tabelle 4.2'!$A$1:$J$41</definedName>
    <definedName name="_xlnm.Print_Area" localSheetId="16">'Tabelle 4.3'!$A$1:$K$89</definedName>
    <definedName name="_xlnm.Print_Area" localSheetId="17">'Tabelle 5.1'!$A$1:$J$41</definedName>
    <definedName name="_xlnm.Print_Area" localSheetId="18">'Tabelle 5.2'!$A$1:$K$89</definedName>
    <definedName name="_xlnm.Print_Area" localSheetId="19">'Tabelle 6'!$A$1:$M$73</definedName>
    <definedName name="_xlnm.Print_Titles" localSheetId="7">'Tabelle 2.2'!$1:$11</definedName>
    <definedName name="_xlnm.Print_Titles" localSheetId="9">'Tabelle 2.4'!$1:$11</definedName>
    <definedName name="_xlnm.Print_Titles" localSheetId="13">'Tabelle 3.4'!$1:$11</definedName>
    <definedName name="_xlnm.Print_Titles" localSheetId="16">'Tabelle 4.3'!$1:$11</definedName>
    <definedName name="_xlnm.Print_Titles" localSheetId="18">'Tabelle 5.2'!$1:$11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6" i="21" l="1"/>
  <c r="H76" i="21" s="1"/>
  <c r="G76" i="21"/>
  <c r="F76" i="21"/>
  <c r="E76" i="21"/>
  <c r="L75" i="21"/>
  <c r="H75" i="21" s="1"/>
  <c r="G75" i="21"/>
  <c r="F75" i="21"/>
  <c r="E75" i="21"/>
  <c r="L74" i="21"/>
  <c r="H74" i="21" s="1"/>
  <c r="G74" i="21"/>
  <c r="F74" i="21"/>
  <c r="E74" i="21"/>
  <c r="L73" i="21"/>
  <c r="H73" i="21" s="1"/>
  <c r="G73" i="21"/>
  <c r="F73" i="21"/>
  <c r="E73" i="21"/>
  <c r="L72" i="21"/>
  <c r="H72" i="21" s="1"/>
  <c r="G72" i="21"/>
  <c r="F72" i="21"/>
  <c r="E72" i="21"/>
  <c r="L71" i="21"/>
  <c r="H71" i="21" s="1"/>
  <c r="G71" i="21"/>
  <c r="F71" i="21"/>
  <c r="E71" i="21"/>
  <c r="L70" i="21"/>
  <c r="H70" i="21" s="1"/>
  <c r="G70" i="21"/>
  <c r="F70" i="21"/>
  <c r="E70" i="21"/>
  <c r="L69" i="21"/>
  <c r="H69" i="21" s="1"/>
  <c r="G69" i="21"/>
  <c r="F69" i="21"/>
  <c r="E69" i="21"/>
  <c r="L68" i="21"/>
  <c r="H68" i="21" s="1"/>
  <c r="G68" i="21"/>
  <c r="F68" i="21"/>
  <c r="E68" i="21"/>
  <c r="L67" i="21"/>
  <c r="H67" i="21" s="1"/>
  <c r="G67" i="21"/>
  <c r="F67" i="21"/>
  <c r="E67" i="21"/>
  <c r="L66" i="21"/>
  <c r="H66" i="21" s="1"/>
  <c r="G66" i="21"/>
  <c r="F66" i="21"/>
  <c r="E66" i="21"/>
  <c r="L65" i="21"/>
  <c r="H65" i="21" s="1"/>
  <c r="G65" i="21"/>
  <c r="F65" i="21"/>
  <c r="E65" i="21"/>
  <c r="L64" i="21"/>
  <c r="H64" i="21" s="1"/>
  <c r="G64" i="21"/>
  <c r="F64" i="21"/>
  <c r="E64" i="21"/>
  <c r="L63" i="21"/>
  <c r="H63" i="21" s="1"/>
  <c r="G63" i="21"/>
  <c r="F63" i="21"/>
  <c r="E63" i="21"/>
  <c r="L62" i="21"/>
  <c r="H62" i="21" s="1"/>
  <c r="G62" i="21"/>
  <c r="F62" i="21"/>
  <c r="E62" i="21"/>
  <c r="L61" i="21"/>
  <c r="H61" i="21" s="1"/>
  <c r="G61" i="21"/>
  <c r="F61" i="21"/>
  <c r="E61" i="21"/>
  <c r="L60" i="21"/>
  <c r="H60" i="21" s="1"/>
  <c r="G60" i="21"/>
  <c r="F60" i="21"/>
  <c r="E60" i="21"/>
  <c r="L59" i="21"/>
  <c r="H59" i="21" s="1"/>
  <c r="G59" i="21"/>
  <c r="F59" i="21"/>
  <c r="E59" i="21"/>
  <c r="L58" i="21"/>
  <c r="H58" i="21" s="1"/>
  <c r="G58" i="21"/>
  <c r="F58" i="21"/>
  <c r="E58" i="21"/>
  <c r="L57" i="21"/>
  <c r="H57" i="21" s="1"/>
  <c r="G57" i="21"/>
  <c r="F57" i="21"/>
  <c r="E57" i="21"/>
  <c r="L56" i="21"/>
  <c r="H56" i="21" s="1"/>
  <c r="G56" i="21"/>
  <c r="F56" i="21"/>
  <c r="E56" i="21"/>
  <c r="L55" i="21"/>
  <c r="H55" i="21" s="1"/>
  <c r="G55" i="21"/>
  <c r="F55" i="21"/>
  <c r="E55" i="21"/>
  <c r="L54" i="21"/>
  <c r="H54" i="21" s="1"/>
  <c r="G54" i="21"/>
  <c r="F54" i="21"/>
  <c r="E54" i="21"/>
  <c r="L53" i="21"/>
  <c r="H53" i="21" s="1"/>
  <c r="G53" i="21"/>
  <c r="F53" i="21"/>
  <c r="E53" i="21"/>
  <c r="L52" i="21"/>
  <c r="H52" i="21" s="1"/>
  <c r="G52" i="21"/>
  <c r="F52" i="21"/>
  <c r="E52" i="21"/>
  <c r="C45" i="21"/>
  <c r="M45" i="21" s="1"/>
  <c r="B45" i="21"/>
  <c r="J45" i="21" s="1"/>
  <c r="M44" i="21"/>
  <c r="C44" i="21"/>
  <c r="I44" i="21" s="1"/>
  <c r="B44" i="21"/>
  <c r="J44" i="21" s="1"/>
  <c r="C43" i="21"/>
  <c r="M43" i="21" s="1"/>
  <c r="B43" i="21"/>
  <c r="J43" i="21" s="1"/>
  <c r="K42" i="21"/>
  <c r="C42" i="21"/>
  <c r="I42" i="21" s="1"/>
  <c r="B42" i="21"/>
  <c r="J42" i="21" s="1"/>
  <c r="C41" i="21"/>
  <c r="I41" i="21" s="1"/>
  <c r="B41" i="21"/>
  <c r="J41" i="21" s="1"/>
  <c r="E37" i="21"/>
  <c r="D37" i="21"/>
  <c r="K57" i="15"/>
  <c r="L57" i="15" s="1"/>
  <c r="C39" i="21"/>
  <c r="C38" i="21"/>
  <c r="C36" i="21"/>
  <c r="C35" i="21"/>
  <c r="C34" i="21"/>
  <c r="C33" i="21"/>
  <c r="C32" i="21"/>
  <c r="C31" i="21"/>
  <c r="C30" i="21"/>
  <c r="C29" i="21"/>
  <c r="C28" i="21"/>
  <c r="C27" i="21"/>
  <c r="C26" i="21"/>
  <c r="C25" i="21"/>
  <c r="C24" i="21"/>
  <c r="C23" i="21"/>
  <c r="C22" i="21"/>
  <c r="C21" i="21"/>
  <c r="C20" i="21"/>
  <c r="C19" i="21"/>
  <c r="C18" i="21"/>
  <c r="C17" i="21"/>
  <c r="C16" i="21"/>
  <c r="C15" i="21"/>
  <c r="C9" i="21"/>
  <c r="C8" i="21"/>
  <c r="C7" i="21"/>
  <c r="B39" i="21"/>
  <c r="B38" i="21"/>
  <c r="B36" i="21"/>
  <c r="B35" i="21"/>
  <c r="B34" i="21"/>
  <c r="B33" i="21"/>
  <c r="B32" i="21"/>
  <c r="B31" i="21"/>
  <c r="B30" i="21"/>
  <c r="B29" i="21"/>
  <c r="B28" i="21"/>
  <c r="B27" i="21"/>
  <c r="B26" i="21"/>
  <c r="B25" i="21"/>
  <c r="B24" i="21"/>
  <c r="B23" i="21"/>
  <c r="B22" i="21"/>
  <c r="B21" i="21"/>
  <c r="B20" i="21"/>
  <c r="B19" i="21"/>
  <c r="B18" i="21"/>
  <c r="B17" i="21"/>
  <c r="B16" i="21"/>
  <c r="B15" i="21"/>
  <c r="B9" i="21"/>
  <c r="B8" i="21"/>
  <c r="B7" i="21"/>
  <c r="D41" i="21" l="1"/>
  <c r="K41" i="21"/>
  <c r="E42" i="21"/>
  <c r="G42" i="21"/>
  <c r="M42" i="21"/>
  <c r="I43" i="21"/>
  <c r="D44" i="21"/>
  <c r="F44" i="21"/>
  <c r="H44" i="21"/>
  <c r="I45" i="21"/>
  <c r="D42" i="21"/>
  <c r="F42" i="21"/>
  <c r="H42" i="21"/>
  <c r="L42" i="21"/>
  <c r="D43" i="21"/>
  <c r="K43" i="21"/>
  <c r="E44" i="21"/>
  <c r="G44" i="21"/>
  <c r="K44" i="21"/>
  <c r="D45" i="21"/>
  <c r="K45" i="21"/>
  <c r="K21" i="21"/>
  <c r="H21" i="21"/>
  <c r="F21" i="21"/>
  <c r="D21" i="21"/>
  <c r="J21" i="21"/>
  <c r="D24" i="21"/>
  <c r="J24" i="21"/>
  <c r="H24" i="21"/>
  <c r="K24" i="21"/>
  <c r="F24" i="21"/>
  <c r="F38" i="21"/>
  <c r="D38" i="21"/>
  <c r="K38" i="21"/>
  <c r="J38" i="21"/>
  <c r="H38" i="21"/>
  <c r="M25" i="21"/>
  <c r="E25" i="21"/>
  <c r="L25" i="21"/>
  <c r="I25" i="21"/>
  <c r="G25" i="21"/>
  <c r="G28" i="21"/>
  <c r="L28" i="21"/>
  <c r="I28" i="21"/>
  <c r="M28" i="21"/>
  <c r="E28" i="21"/>
  <c r="D8" i="21"/>
  <c r="J8" i="21"/>
  <c r="H8" i="21"/>
  <c r="K8" i="21"/>
  <c r="F8" i="21"/>
  <c r="K15" i="21"/>
  <c r="H15" i="21"/>
  <c r="F15" i="21"/>
  <c r="D15" i="21"/>
  <c r="J15" i="21"/>
  <c r="D18" i="21"/>
  <c r="J18" i="21"/>
  <c r="H18" i="21"/>
  <c r="K18" i="21"/>
  <c r="F18" i="21"/>
  <c r="K31" i="21"/>
  <c r="H31" i="21"/>
  <c r="F31" i="21"/>
  <c r="D31" i="21"/>
  <c r="J31" i="21"/>
  <c r="D34" i="21"/>
  <c r="J34" i="21"/>
  <c r="H34" i="21"/>
  <c r="K34" i="21"/>
  <c r="F34" i="21"/>
  <c r="M19" i="21"/>
  <c r="E19" i="21"/>
  <c r="L19" i="21"/>
  <c r="I19" i="21"/>
  <c r="G19" i="21"/>
  <c r="G22" i="21"/>
  <c r="L22" i="21"/>
  <c r="I22" i="21"/>
  <c r="E22" i="21"/>
  <c r="M22" i="21"/>
  <c r="M35" i="21"/>
  <c r="E35" i="21"/>
  <c r="L35" i="21"/>
  <c r="I35" i="21"/>
  <c r="G35" i="21"/>
  <c r="M39" i="21"/>
  <c r="E39" i="21"/>
  <c r="G39" i="21"/>
  <c r="L39" i="21"/>
  <c r="I39" i="21"/>
  <c r="K25" i="21"/>
  <c r="H25" i="21"/>
  <c r="F25" i="21"/>
  <c r="D25" i="21"/>
  <c r="J25" i="21"/>
  <c r="D28" i="21"/>
  <c r="J28" i="21"/>
  <c r="H28" i="21"/>
  <c r="K28" i="21"/>
  <c r="F28" i="21"/>
  <c r="G16" i="21"/>
  <c r="L16" i="21"/>
  <c r="I16" i="21"/>
  <c r="M16" i="21"/>
  <c r="E16" i="21"/>
  <c r="M29" i="21"/>
  <c r="E29" i="21"/>
  <c r="L29" i="21"/>
  <c r="I29" i="21"/>
  <c r="G29" i="21"/>
  <c r="G32" i="21"/>
  <c r="L32" i="21"/>
  <c r="I32" i="21"/>
  <c r="M32" i="21"/>
  <c r="E32" i="21"/>
  <c r="K19" i="21"/>
  <c r="H19" i="21"/>
  <c r="F19" i="21"/>
  <c r="D19" i="21"/>
  <c r="J19" i="21"/>
  <c r="D22" i="21"/>
  <c r="J22" i="21"/>
  <c r="H22" i="21"/>
  <c r="F22" i="21"/>
  <c r="K22" i="21"/>
  <c r="K35" i="21"/>
  <c r="H35" i="21"/>
  <c r="F35" i="21"/>
  <c r="D35" i="21"/>
  <c r="J35" i="21"/>
  <c r="J39" i="21"/>
  <c r="H39" i="21"/>
  <c r="F39" i="21"/>
  <c r="K39" i="21"/>
  <c r="D39" i="21"/>
  <c r="M23" i="21"/>
  <c r="E23" i="21"/>
  <c r="L23" i="21"/>
  <c r="I23" i="21"/>
  <c r="G23" i="21"/>
  <c r="G26" i="21"/>
  <c r="L26" i="21"/>
  <c r="I26" i="21"/>
  <c r="M26" i="21"/>
  <c r="E26" i="21"/>
  <c r="C46" i="21"/>
  <c r="C40" i="21"/>
  <c r="K9" i="21"/>
  <c r="H9" i="21"/>
  <c r="F9" i="21"/>
  <c r="D9" i="21"/>
  <c r="J9" i="21"/>
  <c r="D16" i="21"/>
  <c r="J16" i="21"/>
  <c r="H16" i="21"/>
  <c r="K16" i="21"/>
  <c r="F16" i="21"/>
  <c r="K29" i="21"/>
  <c r="H29" i="21"/>
  <c r="F29" i="21"/>
  <c r="D29" i="21"/>
  <c r="J29" i="21"/>
  <c r="D32" i="21"/>
  <c r="J32" i="21"/>
  <c r="H32" i="21"/>
  <c r="K32" i="21"/>
  <c r="F32" i="21"/>
  <c r="M7" i="21"/>
  <c r="E7" i="21"/>
  <c r="L7" i="21"/>
  <c r="I7" i="21"/>
  <c r="G7" i="21"/>
  <c r="M9" i="21"/>
  <c r="E9" i="21"/>
  <c r="L9" i="21"/>
  <c r="I9" i="21"/>
  <c r="G9" i="21"/>
  <c r="M17" i="21"/>
  <c r="E17" i="21"/>
  <c r="L17" i="21"/>
  <c r="I17" i="21"/>
  <c r="G17" i="21"/>
  <c r="G20" i="21"/>
  <c r="L20" i="21"/>
  <c r="I20" i="21"/>
  <c r="E20" i="21"/>
  <c r="M20" i="21"/>
  <c r="M33" i="21"/>
  <c r="E33" i="21"/>
  <c r="L33" i="21"/>
  <c r="I33" i="21"/>
  <c r="G33" i="21"/>
  <c r="G36" i="21"/>
  <c r="L36" i="21"/>
  <c r="I36" i="21"/>
  <c r="E36" i="21"/>
  <c r="M36" i="21"/>
  <c r="K23" i="21"/>
  <c r="H23" i="21"/>
  <c r="F23" i="21"/>
  <c r="D23" i="21"/>
  <c r="J23" i="21"/>
  <c r="D26" i="21"/>
  <c r="J26" i="21"/>
  <c r="H26" i="21"/>
  <c r="K26" i="21"/>
  <c r="F26" i="21"/>
  <c r="B46" i="21"/>
  <c r="B40" i="21"/>
  <c r="G8" i="21"/>
  <c r="L8" i="21"/>
  <c r="I8" i="21"/>
  <c r="M8" i="21"/>
  <c r="E8" i="21"/>
  <c r="C6" i="21"/>
  <c r="C14" i="21"/>
  <c r="M27" i="21"/>
  <c r="E27" i="21"/>
  <c r="L27" i="21"/>
  <c r="I27" i="21"/>
  <c r="G27" i="21"/>
  <c r="G30" i="21"/>
  <c r="L30" i="21"/>
  <c r="I30" i="21"/>
  <c r="M30" i="21"/>
  <c r="E30" i="21"/>
  <c r="K7" i="21"/>
  <c r="H7" i="21"/>
  <c r="F7" i="21"/>
  <c r="D7" i="21"/>
  <c r="J7" i="21"/>
  <c r="K17" i="21"/>
  <c r="H17" i="21"/>
  <c r="F17" i="21"/>
  <c r="D17" i="21"/>
  <c r="J17" i="21"/>
  <c r="D20" i="21"/>
  <c r="J20" i="21"/>
  <c r="H20" i="21"/>
  <c r="K20" i="21"/>
  <c r="F20" i="21"/>
  <c r="K33" i="21"/>
  <c r="H33" i="21"/>
  <c r="F33" i="21"/>
  <c r="D33" i="21"/>
  <c r="J33" i="21"/>
  <c r="D36" i="21"/>
  <c r="J36" i="21"/>
  <c r="H36" i="21"/>
  <c r="K36" i="21"/>
  <c r="F36" i="21"/>
  <c r="M21" i="21"/>
  <c r="E21" i="21"/>
  <c r="L21" i="21"/>
  <c r="I21" i="21"/>
  <c r="G21" i="21"/>
  <c r="G24" i="21"/>
  <c r="L24" i="21"/>
  <c r="I24" i="21"/>
  <c r="E24" i="21"/>
  <c r="M24" i="21"/>
  <c r="I38" i="21"/>
  <c r="L38" i="21"/>
  <c r="M38" i="21"/>
  <c r="G38" i="21"/>
  <c r="E38" i="21"/>
  <c r="B14" i="21"/>
  <c r="B6" i="21"/>
  <c r="K27" i="21"/>
  <c r="H27" i="21"/>
  <c r="F27" i="21"/>
  <c r="D27" i="21"/>
  <c r="J27" i="21"/>
  <c r="D30" i="21"/>
  <c r="J30" i="21"/>
  <c r="H30" i="21"/>
  <c r="K30" i="21"/>
  <c r="F30" i="21"/>
  <c r="M15" i="21"/>
  <c r="E15" i="21"/>
  <c r="L15" i="21"/>
  <c r="G15" i="21"/>
  <c r="I15" i="21"/>
  <c r="G18" i="21"/>
  <c r="L18" i="21"/>
  <c r="I18" i="21"/>
  <c r="M18" i="21"/>
  <c r="E18" i="21"/>
  <c r="M31" i="21"/>
  <c r="E31" i="21"/>
  <c r="L31" i="21"/>
  <c r="G31" i="21"/>
  <c r="I31" i="21"/>
  <c r="G34" i="21"/>
  <c r="L34" i="21"/>
  <c r="I34" i="21"/>
  <c r="M34" i="21"/>
  <c r="E34" i="21"/>
  <c r="M41" i="21"/>
  <c r="E41" i="21"/>
  <c r="L41" i="21"/>
  <c r="G41" i="21"/>
  <c r="K53" i="21"/>
  <c r="J53" i="21"/>
  <c r="I53" i="21"/>
  <c r="K55" i="21"/>
  <c r="J55" i="21"/>
  <c r="I55" i="21"/>
  <c r="K57" i="21"/>
  <c r="J57" i="21"/>
  <c r="I57" i="21"/>
  <c r="K59" i="21"/>
  <c r="J59" i="21"/>
  <c r="I59" i="21"/>
  <c r="K61" i="21"/>
  <c r="J61" i="21"/>
  <c r="I61" i="21"/>
  <c r="K63" i="21"/>
  <c r="J63" i="21"/>
  <c r="I63" i="21"/>
  <c r="K65" i="21"/>
  <c r="J65" i="21"/>
  <c r="I65" i="21"/>
  <c r="K67" i="21"/>
  <c r="J67" i="21"/>
  <c r="I67" i="21"/>
  <c r="K69" i="21"/>
  <c r="J69" i="21"/>
  <c r="I69" i="21"/>
  <c r="K71" i="21"/>
  <c r="J71" i="21"/>
  <c r="I71" i="21"/>
  <c r="K73" i="21"/>
  <c r="J73" i="21"/>
  <c r="I73" i="21"/>
  <c r="K75" i="21"/>
  <c r="J75" i="21"/>
  <c r="I75" i="21"/>
  <c r="K52" i="21"/>
  <c r="J52" i="21"/>
  <c r="I52" i="21"/>
  <c r="K54" i="21"/>
  <c r="J54" i="21"/>
  <c r="I54" i="21"/>
  <c r="K56" i="21"/>
  <c r="J56" i="21"/>
  <c r="I56" i="21"/>
  <c r="K58" i="21"/>
  <c r="J58" i="21"/>
  <c r="I58" i="21"/>
  <c r="K60" i="21"/>
  <c r="J60" i="21"/>
  <c r="I60" i="21"/>
  <c r="K62" i="21"/>
  <c r="J62" i="21"/>
  <c r="I62" i="21"/>
  <c r="K64" i="21"/>
  <c r="J64" i="21"/>
  <c r="I64" i="21"/>
  <c r="K66" i="21"/>
  <c r="J66" i="21"/>
  <c r="I66" i="21"/>
  <c r="K68" i="21"/>
  <c r="J68" i="21"/>
  <c r="I68" i="21"/>
  <c r="K70" i="21"/>
  <c r="J70" i="21"/>
  <c r="I70" i="21"/>
  <c r="K72" i="21"/>
  <c r="J72" i="21"/>
  <c r="I72" i="21"/>
  <c r="K74" i="21"/>
  <c r="J74" i="21"/>
  <c r="I74" i="21"/>
  <c r="K76" i="21"/>
  <c r="K78" i="21" s="1"/>
  <c r="J76" i="21"/>
  <c r="J78" i="21" s="1"/>
  <c r="I76" i="21"/>
  <c r="I78" i="21" s="1"/>
  <c r="F41" i="21"/>
  <c r="F43" i="21"/>
  <c r="F45" i="21"/>
  <c r="G43" i="21"/>
  <c r="G45" i="21"/>
  <c r="H41" i="21"/>
  <c r="H43" i="21"/>
  <c r="L44" i="21"/>
  <c r="H45" i="21"/>
  <c r="L43" i="21"/>
  <c r="L45" i="21"/>
  <c r="E43" i="21"/>
  <c r="E45" i="21"/>
  <c r="H46" i="21" l="1"/>
  <c r="F46" i="21"/>
  <c r="D46" i="21"/>
  <c r="K46" i="21"/>
  <c r="J46" i="21"/>
  <c r="D6" i="21"/>
  <c r="J6" i="21"/>
  <c r="H6" i="21"/>
  <c r="K6" i="21"/>
  <c r="F6" i="21"/>
  <c r="D14" i="21"/>
  <c r="J14" i="21"/>
  <c r="H14" i="21"/>
  <c r="K14" i="21"/>
  <c r="F14" i="21"/>
  <c r="I40" i="21"/>
  <c r="L40" i="21"/>
  <c r="M40" i="21"/>
  <c r="G40" i="21"/>
  <c r="E40" i="21"/>
  <c r="G14" i="21"/>
  <c r="L14" i="21"/>
  <c r="I14" i="21"/>
  <c r="M14" i="21"/>
  <c r="E14" i="21"/>
  <c r="G6" i="21"/>
  <c r="L6" i="21"/>
  <c r="I6" i="21"/>
  <c r="M6" i="21"/>
  <c r="E6" i="21"/>
  <c r="I46" i="21"/>
  <c r="G46" i="21"/>
  <c r="L46" i="21"/>
  <c r="M46" i="21"/>
  <c r="E46" i="21"/>
  <c r="J80" i="21"/>
  <c r="J79" i="21"/>
  <c r="K80" i="21"/>
  <c r="K79" i="21"/>
  <c r="I79" i="21"/>
  <c r="I80" i="21"/>
  <c r="F40" i="21"/>
  <c r="D40" i="21"/>
  <c r="K40" i="21"/>
  <c r="J40" i="21"/>
  <c r="H40" i="21"/>
  <c r="I84" i="21" l="1"/>
  <c r="I83" i="21"/>
  <c r="I82" i="21"/>
</calcChain>
</file>

<file path=xl/sharedStrings.xml><?xml version="1.0" encoding="utf-8"?>
<sst xmlns="http://schemas.openxmlformats.org/spreadsheetml/2006/main" count="1631" uniqueCount="521">
  <si>
    <t>Aufgrund von Kreisgebietsreformen</t>
  </si>
  <si>
    <t>sind Kreisschlüssel</t>
  </si>
  <si>
    <t>entfallen und</t>
  </si>
  <si>
    <t>Vorquartalswerte deshalb</t>
  </si>
  <si>
    <t>teilweise nicht ausweisbar.</t>
  </si>
  <si>
    <t>_</t>
  </si>
  <si>
    <t>Beschäftigungsstatistik</t>
  </si>
  <si>
    <t>Impressum</t>
  </si>
  <si>
    <t>Produktlinie/Reihe:</t>
  </si>
  <si>
    <t>Tabellen</t>
  </si>
  <si>
    <t>Titel:</t>
  </si>
  <si>
    <t>Regionalreport über Beschäftigte (Quartalszahlen)</t>
  </si>
  <si>
    <t>Region:</t>
  </si>
  <si>
    <t>Leipzig, Stadt (14713)</t>
  </si>
  <si>
    <t>Stichtag:</t>
  </si>
  <si>
    <t>30. September 2020</t>
  </si>
  <si>
    <t>Erstellungsdatum:</t>
  </si>
  <si>
    <t>10. April 2021</t>
  </si>
  <si>
    <t>Periodizität:</t>
  </si>
  <si>
    <t>vierteljährlich</t>
  </si>
  <si>
    <t>Nächster
Veröffentlichungstermin:</t>
  </si>
  <si>
    <t>10. Juli 2021</t>
  </si>
  <si>
    <t>Hinweise:</t>
  </si>
  <si>
    <t xml:space="preserve">In dieser Publikation wird über die sozialversicherungspflichtig und geringfügig entlohnten Beschäftigten berichtet. Eine weitere Unterteilung der geringfügig entlohnten Beschäftigten in ausschließlich geringfügig entlohnte und im Nebenjob tätige Beschäftigte ist bei ausgewählten Merkmalen, wie dem Beruf, aus Geheimhaltungsgründen nicht möglich. Weitergehende Informationen erhalten Sie über Ihren regionalen Statistik-Service. Soweit nicht anders angegeben, beziehen sich alle Zahlen auf den Arbeitsort. </t>
  </si>
  <si>
    <t>Herausgeberin:</t>
  </si>
  <si>
    <t>Bundesagentur für Arbeit</t>
  </si>
  <si>
    <t>Statistik</t>
  </si>
  <si>
    <t>Rückfragen an:</t>
  </si>
  <si>
    <t>Statistik-Service Südost</t>
  </si>
  <si>
    <t>Nordostpark 14</t>
  </si>
  <si>
    <t>90411 Nürnberg</t>
  </si>
  <si>
    <t>E-Mail:</t>
  </si>
  <si>
    <t>Statistik-Service-Suedost@arbeitsagentur.de</t>
  </si>
  <si>
    <t>Hotline:</t>
  </si>
  <si>
    <t>0911/179-8001</t>
  </si>
  <si>
    <t>Fax:</t>
  </si>
  <si>
    <t>0911/179-908001</t>
  </si>
  <si>
    <t>Internet:</t>
  </si>
  <si>
    <t xml:space="preserve">http://statistik.arbeitsagentur.de </t>
  </si>
  <si>
    <t>Register: "Statistik nach Themen"</t>
  </si>
  <si>
    <t>http://statistik.arbeitsagentur.de/Navigation/Statistik/Statistik-nach-Themen/Statistik-nach-Themen-Nav.html</t>
  </si>
  <si>
    <t>Zitierhinweis:</t>
  </si>
  <si>
    <t>Statistik der Bundesagentur für Arbeit</t>
  </si>
  <si>
    <t>Tabellen, Regionalreport über Beschäftigte, Nürnberg, März 2021</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</si>
  <si>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</si>
  <si>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</si>
  <si>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</si>
  <si>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</si>
  <si>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</si>
  <si>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</si>
  <si>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</si>
  <si>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</si>
  <si>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</si>
  <si>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</si>
  <si>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</si>
  <si>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</si>
  <si>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</si>
  <si>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Stichtag: 30. September 2020</t>
  </si>
  <si>
    <t>Quartalszahlen im Überblick</t>
  </si>
  <si>
    <t>Sozialversicherungspflichtig und geringfügig entlohnte Beschäftigte</t>
  </si>
  <si>
    <t>nach ausgewählten Merkmalen</t>
  </si>
  <si>
    <t>Tabelle 1</t>
  </si>
  <si>
    <t>Diagramm: Entwicklung sozialversicherungspflichtig Beschäftigter</t>
  </si>
  <si>
    <t>und geringfügig entlohnter Beschäftigter nach Regionen und nach</t>
  </si>
  <si>
    <t>der Klassifikation der Wirtschaftszweige (WZ 2008)</t>
  </si>
  <si>
    <t>Diagramm</t>
  </si>
  <si>
    <t>Sozialversicherungspflichtig Beschäftigte</t>
  </si>
  <si>
    <t>nach Regionen und ausgewählten Merkmalen</t>
  </si>
  <si>
    <t>Tabelle 2.1</t>
  </si>
  <si>
    <t>Tabelle 2.2</t>
  </si>
  <si>
    <t>nach der Klassifikation der Wirtschaftszweige 2008 (WZ 2008)</t>
  </si>
  <si>
    <t>Tabelle 2.3</t>
  </si>
  <si>
    <t>nach der Klassifikation der Berufe (KldB 2010)</t>
  </si>
  <si>
    <t>Tabelle 2.4</t>
  </si>
  <si>
    <t>Geringfügig entlohnte Beschäftigte</t>
  </si>
  <si>
    <t>Tabelle 3.1</t>
  </si>
  <si>
    <t>Tabelle 3.2</t>
  </si>
  <si>
    <t>Tabelle 3.3</t>
  </si>
  <si>
    <t xml:space="preserve"> </t>
  </si>
  <si>
    <t>Tabelle 3.4</t>
  </si>
  <si>
    <t>Begonnene sozialversicherungspflichtige Beschäftigungsverhältnisse</t>
  </si>
  <si>
    <t xml:space="preserve">Insgesamt / darunter befristet nach ausgewählten Merkmalen </t>
  </si>
  <si>
    <t>Tabelle 4.1</t>
  </si>
  <si>
    <t>Tabelle 4.2</t>
  </si>
  <si>
    <t>Tabelle 4.3</t>
  </si>
  <si>
    <t xml:space="preserve">Beendete sozialversicherungspflichtige Beschäftigungsverhältnisse </t>
  </si>
  <si>
    <t>Tabelle 5.1</t>
  </si>
  <si>
    <t>Tabelle 5.2</t>
  </si>
  <si>
    <t>Zeitreihe</t>
  </si>
  <si>
    <t>Sozialversicherungspflichtig und geringfügig entlohnte Beschäftigte sowie begonnene und beendete Beschäftigungsverhältnisse</t>
  </si>
  <si>
    <t>Tabelle 6</t>
  </si>
  <si>
    <t>1. Sozialversicherungspflichtig und geringfügig entlohnte Beschäftigte nach
ausgewählten Merkmalen</t>
  </si>
  <si>
    <t>Leipzig, Stadt (14713); Gebietsstand des jeweiligen Stichtags</t>
  </si>
  <si>
    <t>Merkmale</t>
  </si>
  <si>
    <r>
      <t xml:space="preserve">Anteile
in % </t>
    </r>
    <r>
      <rPr>
        <vertAlign val="superscript"/>
        <sz val="8"/>
        <rFont val="Arial"/>
        <family val="2"/>
      </rPr>
      <t>1)</t>
    </r>
  </si>
  <si>
    <r>
      <t xml:space="preserve">Beschäftigte am Stichtag </t>
    </r>
    <r>
      <rPr>
        <sz val="8"/>
        <rFont val="Arial"/>
        <family val="2"/>
      </rPr>
      <t xml:space="preserve">Ende ... </t>
    </r>
  </si>
  <si>
    <t>Veränderung 
gegenüber dem 
Vorjahresstichtag 
(Sp. 1 zu Sp. 5)</t>
  </si>
  <si>
    <t>Sep. 20</t>
  </si>
  <si>
    <t>Jun. 20</t>
  </si>
  <si>
    <t>Mrz. 20</t>
  </si>
  <si>
    <t>Dez. 19</t>
  </si>
  <si>
    <t>Sep. 19</t>
  </si>
  <si>
    <t>absolut</t>
  </si>
  <si>
    <t>in %</t>
  </si>
  <si>
    <t>Insgesamt</t>
  </si>
  <si>
    <t>dav.</t>
  </si>
  <si>
    <t>Männer</t>
  </si>
  <si>
    <t>Frauen</t>
  </si>
  <si>
    <t>unter 25 Jahre</t>
  </si>
  <si>
    <t>25 bis unter 55 Jahre</t>
  </si>
  <si>
    <t>55 bis unter 65 Jahre</t>
  </si>
  <si>
    <t>65 Jahre und älter</t>
  </si>
  <si>
    <t>dar.: bis zur Altersgrenze</t>
  </si>
  <si>
    <t>dar.</t>
  </si>
  <si>
    <t>Vollzeitbeschäftigte</t>
  </si>
  <si>
    <t>Teilzeitbeschäftigte</t>
  </si>
  <si>
    <t>Deutsche</t>
  </si>
  <si>
    <t>Ausländer</t>
  </si>
  <si>
    <t>Geringfügig entlohnte Beschäftigte (GeB)</t>
  </si>
  <si>
    <t>GeB - Insgesamt</t>
  </si>
  <si>
    <t>GeB - ausschließlich</t>
  </si>
  <si>
    <t>GeB - im Nebenjob</t>
  </si>
  <si>
    <r>
      <rPr>
        <vertAlign val="superscript"/>
        <sz val="7"/>
        <rFont val="Arial"/>
        <family val="2"/>
      </rPr>
      <t xml:space="preserve">1) </t>
    </r>
    <r>
      <rPr>
        <sz val="7"/>
        <rFont val="Arial"/>
        <family val="2"/>
      </rPr>
      <t>Anteil an der jeweiligen Gesamtsumme (Spaltenprozent)</t>
    </r>
  </si>
  <si>
    <r>
      <rPr>
        <vertAlign val="superscript"/>
        <sz val="7"/>
        <rFont val="Arial"/>
        <family val="2"/>
      </rPr>
      <t xml:space="preserve">*) </t>
    </r>
    <r>
      <rPr>
        <sz val="7"/>
        <rFont val="Arial"/>
        <family val="2"/>
      </rPr>
      <t>Aus Datenschutzgründen und Gründen der statistischen Geheimhaltung werden Zahlenwerte von 1 oder 2 und Daten, aus denen rechnerisch auf einen solchen 
  Zahlenwert geschlossen werden kann, anonymisiert.</t>
    </r>
  </si>
  <si>
    <t>Entwicklung sozialversicherungspflichtig Beschäftigter und geringfügig entlohnter Beschäftigter nach Regionen</t>
  </si>
  <si>
    <t xml:space="preserve">und nach der Klassifikation der Wirtschaftszweige (WZ 2008) </t>
  </si>
  <si>
    <t>ausgewählte Regionen; Gebietsstand des jeweiligen Stichtags</t>
  </si>
  <si>
    <t>Veränderung gegenüber dem Vorjahresstichtag in %</t>
  </si>
  <si>
    <t>Geringfügig entlohnte Beschäftigte (insgesamt)</t>
  </si>
  <si>
    <t>Bundesland Sachsen</t>
  </si>
  <si>
    <t>Ostdeutschland</t>
  </si>
  <si>
    <t>Deutschland</t>
  </si>
  <si>
    <t>A</t>
  </si>
  <si>
    <t>Land-, Forstwirtschaft und Fischerei</t>
  </si>
  <si>
    <t>B,D,E</t>
  </si>
  <si>
    <t>Bergbau, Energie- und Wasserversorgung, Energiewirtschaft</t>
  </si>
  <si>
    <t>C
dav.</t>
  </si>
  <si>
    <t>Verarbeitendes Gewerbe</t>
  </si>
  <si>
    <t>10-15, 18, 21, 31</t>
  </si>
  <si>
    <t>Herstellung von überwiegend häuslich konsumierten Gütern (ohne Güter der Metall-, Elektro- und Chemieindustrie)</t>
  </si>
  <si>
    <t>24-30,32,33</t>
  </si>
  <si>
    <t>Metall- und Elektroindustrie sowie Stahlindustrie</t>
  </si>
  <si>
    <t>16, 17, 19, 
20, ,22, 23</t>
  </si>
  <si>
    <t>Hrst. v. Vorleistungsgütern, insb. v. chem. Erzeugnissen u. Kunsstoffwaren (ohne Güter der Metall- u. Elektroindustrie)</t>
  </si>
  <si>
    <t>F</t>
  </si>
  <si>
    <t>Baugewerbe</t>
  </si>
  <si>
    <t>G</t>
  </si>
  <si>
    <t>Handel, Instandhaltung, Reparatur von Kfz</t>
  </si>
  <si>
    <t>H</t>
  </si>
  <si>
    <t>Verkehr und Lagerei</t>
  </si>
  <si>
    <t>I</t>
  </si>
  <si>
    <t>Gastgewerbe</t>
  </si>
  <si>
    <t>J</t>
  </si>
  <si>
    <t>Information und Kommunikation</t>
  </si>
  <si>
    <t>K</t>
  </si>
  <si>
    <t>Erbringung von Finanz- und Versicherungsdienstleistungen</t>
  </si>
  <si>
    <t>L,M</t>
  </si>
  <si>
    <t>Immobilien, freiberufliche wissenschaftliche und technische Dienstleitstungen</t>
  </si>
  <si>
    <t>N</t>
  </si>
  <si>
    <t>sonstige wirtschaftliche Dienstleistungen</t>
  </si>
  <si>
    <t>dav. N 
(ohne ANÜ</t>
  </si>
  <si>
    <t>sonstige wirtschaftliche Dienstleistungen 
(ohne Arbeitnehmerüberlassung)</t>
  </si>
  <si>
    <t>Arbeitnehmerüberlassung</t>
  </si>
  <si>
    <t>O, U</t>
  </si>
  <si>
    <t>Öffentliche Verwaltung, Verteidigung, Sozialversicherung, Ext. Organisationen</t>
  </si>
  <si>
    <t>P</t>
  </si>
  <si>
    <t>Erziehung und Unterricht</t>
  </si>
  <si>
    <t>Gesundheitswesen</t>
  </si>
  <si>
    <t>Heime und Sozialwesen</t>
  </si>
  <si>
    <t>R,S,T</t>
  </si>
  <si>
    <t>sonstige Dienstleistungen, Private Haushalte</t>
  </si>
  <si>
    <t>keine Zuordnung möglich</t>
  </si>
  <si>
    <t>davon nach Sektoren:</t>
  </si>
  <si>
    <t>B - F</t>
  </si>
  <si>
    <t>Produzierendes Gewerbe</t>
  </si>
  <si>
    <t>G - U</t>
  </si>
  <si>
    <t>Dienstleistungsbereich</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</si>
  <si>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  oder einer der Betriebe einen so hohen Beschäftigtenanteil auf sich vereint, dass die Beschäftigtenzahl  praktisch eine Einzelangabe über den Branchenführer darstellt (Dominanzfall).</t>
  </si>
  <si>
    <t>2.1 Sozialversicherungspflichtig Beschäftigte nach Regionen und ausgewählten
Merkmalen</t>
  </si>
  <si>
    <t xml:space="preserve">Regionen / Merkmale </t>
  </si>
  <si>
    <r>
      <t xml:space="preserve">Anteile in % </t>
    </r>
    <r>
      <rPr>
        <vertAlign val="superscript"/>
        <sz val="8"/>
        <rFont val="Arial"/>
        <family val="2"/>
      </rPr>
      <t>1)</t>
    </r>
  </si>
  <si>
    <t xml:space="preserve">sozialversicherungspflichtig Beschäftigte am Stichtag Ende ... </t>
  </si>
  <si>
    <t>Veränderung gegenüber
dem Vorjahresstichtag (Spalte 1 zu Spalte 5)</t>
  </si>
  <si>
    <t>in Vollzeit</t>
  </si>
  <si>
    <t>in Teilzeit</t>
  </si>
  <si>
    <t>Leipzig, Stadt (14713) am Wohnort</t>
  </si>
  <si>
    <t>2.2 Sozialversicherungspflichtig Beschäftigte nach ausgewählten Merkmalen</t>
  </si>
  <si>
    <r>
      <t xml:space="preserve">nach dem Geschlecht
</t>
    </r>
    <r>
      <rPr>
        <sz val="8"/>
        <rFont val="Arial"/>
        <family val="2"/>
      </rPr>
      <t>dav.  Männer</t>
    </r>
  </si>
  <si>
    <r>
      <t xml:space="preserve">nach Altersgruppen und Geschlecht
</t>
    </r>
    <r>
      <rPr>
        <sz val="8"/>
        <rFont val="Arial"/>
        <family val="2"/>
      </rPr>
      <t>dav.  unter 25 Jahre</t>
    </r>
  </si>
  <si>
    <t xml:space="preserve">dar. </t>
  </si>
  <si>
    <t>bis zur Altersgrenze</t>
  </si>
  <si>
    <r>
      <t xml:space="preserve">nach Nationalität und Geschlecht
</t>
    </r>
    <r>
      <rPr>
        <sz val="8"/>
        <rFont val="Arial"/>
        <family val="2"/>
      </rPr>
      <t>dar.  Deutsche</t>
    </r>
  </si>
  <si>
    <r>
      <t>nach der Arbeitszeit und Geschlecht</t>
    </r>
    <r>
      <rPr>
        <sz val="8"/>
        <rFont val="Arial"/>
        <family val="2"/>
      </rPr>
      <t xml:space="preserve">
dar.  in Vollzeit</t>
    </r>
  </si>
  <si>
    <r>
      <t xml:space="preserve">Sozialversicherungspflichtig Beschäftigte in 
Werkstätten oder gleichartigen Einrichtungen für Menschen mit Behinderung </t>
    </r>
    <r>
      <rPr>
        <b/>
        <vertAlign val="superscript"/>
        <sz val="8"/>
        <rFont val="Arial"/>
        <family val="2"/>
      </rPr>
      <t>2)</t>
    </r>
    <r>
      <rPr>
        <sz val="8"/>
        <rFont val="Arial"/>
        <family val="2"/>
      </rPr>
      <t xml:space="preserve">
         Insgesamt                  </t>
    </r>
  </si>
  <si>
    <r>
      <t>nach dem Berufsabschluss und Geschlecht</t>
    </r>
    <r>
      <rPr>
        <sz val="8"/>
        <rFont val="Arial"/>
        <family val="2"/>
      </rPr>
      <t xml:space="preserve">
dav.  ohne beruflichen Ausbildungsabschluss</t>
    </r>
  </si>
  <si>
    <t>Auszubildende</t>
  </si>
  <si>
    <t xml:space="preserve">   Männer</t>
  </si>
  <si>
    <t xml:space="preserve">   Frauen</t>
  </si>
  <si>
    <r>
      <t xml:space="preserve">mit anerkanntem Berufsabschluss </t>
    </r>
    <r>
      <rPr>
        <vertAlign val="superscript"/>
        <sz val="8"/>
        <rFont val="Arial"/>
        <family val="2"/>
      </rPr>
      <t>3)</t>
    </r>
  </si>
  <si>
    <t>Abschluss anerkannte Berufsausbildung</t>
  </si>
  <si>
    <t xml:space="preserve">    Männer</t>
  </si>
  <si>
    <t xml:space="preserve">    Frauen</t>
  </si>
  <si>
    <t>Meister- / Techn . / gleichw. Fachschulabschl.</t>
  </si>
  <si>
    <r>
      <t xml:space="preserve">mit akademischem Abschluss </t>
    </r>
    <r>
      <rPr>
        <vertAlign val="superscript"/>
        <sz val="8"/>
        <rFont val="Arial"/>
        <family val="2"/>
      </rPr>
      <t>4)</t>
    </r>
  </si>
  <si>
    <t>Bachelor</t>
  </si>
  <si>
    <t>Diplom/Magister/Master/Staatsexamen</t>
  </si>
  <si>
    <t>Promotion</t>
  </si>
  <si>
    <t>Ausbildung unbekannt</t>
  </si>
  <si>
    <r>
      <rPr>
        <vertAlign val="superscript"/>
        <sz val="7"/>
        <rFont val="Arial"/>
        <family val="2"/>
      </rPr>
      <t xml:space="preserve">1)  </t>
    </r>
    <r>
      <rPr>
        <sz val="7"/>
        <rFont val="Arial"/>
        <family val="2"/>
      </rPr>
      <t>Anteil an der jeweiligen Gesamtsumme (Spaltenprozent)</t>
    </r>
  </si>
  <si>
    <r>
      <rPr>
        <vertAlign val="superscript"/>
        <sz val="7"/>
        <rFont val="Arial"/>
        <family val="2"/>
      </rPr>
      <t>2)</t>
    </r>
    <r>
      <rPr>
        <sz val="7"/>
        <rFont val="Arial"/>
        <family val="2"/>
      </rPr>
      <t xml:space="preserve"> Menschen mit Behinderung in anerkannten Einrichtungen, Personen in Einrichtungen der Jugendhilfe, Menschen mit Behinderung in Integrationsprojekt, Teiln. Teilhabe am Arbeitsleben.</t>
    </r>
  </si>
  <si>
    <r>
      <rPr>
        <vertAlign val="superscript"/>
        <sz val="7"/>
        <rFont val="Arial"/>
        <family val="2"/>
      </rPr>
      <t xml:space="preserve">3) </t>
    </r>
    <r>
      <rPr>
        <sz val="7"/>
        <rFont val="Arial"/>
        <family val="2"/>
      </rPr>
      <t>"mit anerkanntem Berufsabschluss" ist die Summe aus "mit anerkannter Berufsausbildung" und "Meister-/Techniker-/gleichw. Fachschulabschluss"</t>
    </r>
  </si>
  <si>
    <r>
      <rPr>
        <vertAlign val="superscript"/>
        <sz val="7"/>
        <rFont val="Arial"/>
        <family val="2"/>
      </rPr>
      <t>4)</t>
    </r>
    <r>
      <rPr>
        <sz val="7"/>
        <rFont val="Arial"/>
        <family val="2"/>
      </rPr>
      <t xml:space="preserve"> "mit akademischem Abschluss" ist die Summe aus "Bachelor", "Diplom/Magister/Master/Staatsexamen" und "Promotion"</t>
    </r>
  </si>
  <si>
    <r>
      <rPr>
        <vertAlign val="superscript"/>
        <sz val="7"/>
        <rFont val="Arial"/>
        <family val="2"/>
      </rPr>
      <t xml:space="preserve">*) </t>
    </r>
    <r>
      <rPr>
        <sz val="7"/>
        <rFont val="Arial"/>
        <family val="2"/>
      </rPr>
      <t>Aus Datenschutzgründen und Gründen der statistischen Geheimhaltung werden Zahlenwerte von 1 oder 2 und Daten, aus denen rechnerisch auf einen solchen Zahlenwert geschlossen werden kann, anonymisiert.</t>
    </r>
  </si>
  <si>
    <r>
      <rPr>
        <vertAlign val="superscript"/>
        <sz val="7"/>
        <rFont val="Arial"/>
        <family val="2"/>
      </rPr>
      <t>.X)</t>
    </r>
    <r>
      <rPr>
        <sz val="7"/>
        <rFont val="Arial"/>
        <family val="2"/>
      </rPr>
      <t xml:space="preserve"> Nachweis von Veränderungswerten &lt; -250% bzw. &gt; 250% nicht sinnvoll</t>
    </r>
  </si>
  <si>
    <t>2.3 Sozialversicherungspflichtig Beschäftigte nach der Klassifikation der Wirtschaftszweige 2008 (WZ 2008)</t>
  </si>
  <si>
    <t>Wirtschaftsabschnitte / Wirtschaftsabteilungen / Wirtschaftsgruppen WZ 2008</t>
  </si>
  <si>
    <t>Bergbau, Energie- und Wasserversorgung, Entsorgungswirtschaft</t>
  </si>
  <si>
    <t>C</t>
  </si>
  <si>
    <t>dav. 10-15,
18, 21, 31</t>
  </si>
  <si>
    <t>Herstellung von überwiegend häuslich konsumierten Gütern 
(ohne Güter der Metall-, Elektro- und Chemieindustrie)</t>
  </si>
  <si>
    <t>24-30,
32, 33</t>
  </si>
  <si>
    <t>16, 17, 19, 
20, 22, 23</t>
  </si>
  <si>
    <t>Hrst. v. Vorleistungsgütern, insb. v. chem. Erzeugnissen u. Kunststoffwaren (ohne Güter der Metall- u. Elektroindustrie)</t>
  </si>
  <si>
    <t>Immobilien, freiberufliche wissenschaftliche und technische Dienstleistungen</t>
  </si>
  <si>
    <t xml:space="preserve">sonstige wirtschaftliche Dienstleistungen </t>
  </si>
  <si>
    <t>dav. N 
(ohne ANÜ)</t>
  </si>
  <si>
    <t>Öffentliche Verwaltung, Verteidigung, Sozialversicherung, 
Ext. Organisationen</t>
  </si>
  <si>
    <r>
      <rPr>
        <vertAlign val="superscript"/>
        <sz val="7"/>
        <rFont val="Arial"/>
        <family val="2"/>
      </rPr>
      <t xml:space="preserve">*) </t>
    </r>
    <r>
      <rPr>
        <sz val="7"/>
        <rFont val="Arial"/>
        <family val="2"/>
      </rPr>
      <t>Aus Datenschutzgründen und Gründen der statistischen Geheimhaltung werden Zahlenwerte von 1 oder 2 und Daten, aus denen rechnerisch auf einen solchen Zahlenwert geschlossen werden kann, anonymisiert. Gleiches gilt, wenn in einer Region weniger als 3 Betriebe ansässig sind  oder einer der Betriebe einen so hohen Beschäftigtenanteil auf sich vereint, dass die Beschäftigtenzahl praktisch eine Einzelangabe über den Branchenführer darstellt (Dominanzfall).</t>
    </r>
  </si>
  <si>
    <t>2.4 Sozialversicherungspflichtig Beschäftigte nach der Klassifikation der Berufe (KldB 2010)</t>
  </si>
  <si>
    <t>Anforderungsniveau/
Berufshauptgruppen/-gruppen (KldB2010)</t>
  </si>
  <si>
    <t>darunter nach Anforderungsniveau der ausgeübten Tätigkeit (KldB 2010)</t>
  </si>
  <si>
    <t>Helfer</t>
  </si>
  <si>
    <t>Fachkraft</t>
  </si>
  <si>
    <t>Spezialist</t>
  </si>
  <si>
    <t>Experte</t>
  </si>
  <si>
    <t>davon nach Berufsfachlichkeit der ausgeübten Tätigkeit (KldB 2010)</t>
  </si>
  <si>
    <t>Land-, Tier-, Forstwirtschaftsberufe</t>
  </si>
  <si>
    <t>dar. 111</t>
  </si>
  <si>
    <t>Landwirtschaft</t>
  </si>
  <si>
    <t>Gartenbauberufe, Floristik</t>
  </si>
  <si>
    <t>Rohstoffgewinn,Glas-,Keramikverarbeitung</t>
  </si>
  <si>
    <t>Kunststoff- u. Holzherst.,-verarbeitung</t>
  </si>
  <si>
    <t>Papier-,Druckberufe, tech.Mediengestalt.</t>
  </si>
  <si>
    <t>Metallerzeugung,-bearbeitung, Metallbau</t>
  </si>
  <si>
    <t>Maschinen- und Fahrzeugtechnikberufe</t>
  </si>
  <si>
    <t>Mechatronik-, Energie- u. Elektroberufe</t>
  </si>
  <si>
    <t>Techn.Entwickl.Konstr.Produktionssteuer.</t>
  </si>
  <si>
    <t>Textil- und Lederberufe</t>
  </si>
  <si>
    <t>Lebensmittelherstellung u. -verarbeitung</t>
  </si>
  <si>
    <t>dar. 292</t>
  </si>
  <si>
    <t>Lebensmittel- u. Genussmittelherstellung</t>
  </si>
  <si>
    <t>dar. 293</t>
  </si>
  <si>
    <t>Speisenzubereitung</t>
  </si>
  <si>
    <t>Bauplanung,Architektur,Vermessungsberufe</t>
  </si>
  <si>
    <t>Hoch- und Tiefbauberufe</t>
  </si>
  <si>
    <t>(Innen-)Ausbauberufe</t>
  </si>
  <si>
    <t>Gebäude- u. versorgungstechnische Berufe</t>
  </si>
  <si>
    <t>Mathematik-Biologie-Chemie-,Physikberufe</t>
  </si>
  <si>
    <t>Geologie-,Geografie-,Umweltschutzberufe</t>
  </si>
  <si>
    <t>Informatik- und andere IKT-Berufe</t>
  </si>
  <si>
    <t>Verkehr, Logistik (außer Fahrzeugführ.)</t>
  </si>
  <si>
    <t>dar. 513</t>
  </si>
  <si>
    <t>Lagerwirt.,Post,Zustellung,Güterumschlag</t>
  </si>
  <si>
    <t>dar. Berufe in der Lagerwirtschaft (5131)</t>
  </si>
  <si>
    <t>Führer von Fahrzeug- u. Transportgeräten</t>
  </si>
  <si>
    <t>dar. 521</t>
  </si>
  <si>
    <t>Fahrzeugführung im Straßenverkehr</t>
  </si>
  <si>
    <t>Schutz-,Sicherheits-, Überwachungsberufe</t>
  </si>
  <si>
    <t>dar. 531</t>
  </si>
  <si>
    <t>Obj.-,Pers.-,Brandschutz,Arbeitssicherh.</t>
  </si>
  <si>
    <t>Reinigungsberufe</t>
  </si>
  <si>
    <t>Einkaufs-, Vertriebs- und Handelsberufe</t>
  </si>
  <si>
    <t>Verkaufsberufe</t>
  </si>
  <si>
    <t>Tourismus-, Hotel- und Gaststättenberufe</t>
  </si>
  <si>
    <t>dar. 632</t>
  </si>
  <si>
    <t>Hotellerie</t>
  </si>
  <si>
    <t>dar. 633</t>
  </si>
  <si>
    <t>Gastronomie</t>
  </si>
  <si>
    <t>Berufe Unternehmensführung,-organisation</t>
  </si>
  <si>
    <t>dar. 713</t>
  </si>
  <si>
    <t>Unternehmensorganisation und -strategie</t>
  </si>
  <si>
    <t>dar. 714</t>
  </si>
  <si>
    <t>Büro und Sekretariat</t>
  </si>
  <si>
    <t>Finanzdienstl.Rechnungsw.,Steuerberatung</t>
  </si>
  <si>
    <t>dar. 721</t>
  </si>
  <si>
    <t>Versicherungs- u. Finanzdienstleistungen</t>
  </si>
  <si>
    <t>dar. 722</t>
  </si>
  <si>
    <t>Rechnungswesen, Controlling und Revision</t>
  </si>
  <si>
    <t>Berufe in Recht und Verwaltung</t>
  </si>
  <si>
    <t>dar. 732</t>
  </si>
  <si>
    <t>Verwaltung</t>
  </si>
  <si>
    <t>Medizinische Gesundheitsberufe</t>
  </si>
  <si>
    <t>dar. 811</t>
  </si>
  <si>
    <t>Arzt- und Praxishilfe</t>
  </si>
  <si>
    <t>dar. 813</t>
  </si>
  <si>
    <t>Gesundh.,Krankenpfl.,Rettungsd.Geburtsh.</t>
  </si>
  <si>
    <r>
      <t xml:space="preserve">dar. Gesundheits- und Krankenpflege </t>
    </r>
    <r>
      <rPr>
        <vertAlign val="superscript"/>
        <sz val="8"/>
        <rFont val="Arial"/>
        <family val="2"/>
      </rPr>
      <t>2)</t>
    </r>
  </si>
  <si>
    <t>dar. 814</t>
  </si>
  <si>
    <t>Human- und Zahnmedizin</t>
  </si>
  <si>
    <t>dar. 817</t>
  </si>
  <si>
    <t>Nicht ärztliche Therapie und Heilkunde</t>
  </si>
  <si>
    <t>Nichtmed.Gesundheit,Körperpfl.,Medizint.</t>
  </si>
  <si>
    <t>dar. 821</t>
  </si>
  <si>
    <t>Altenpflege</t>
  </si>
  <si>
    <t>dar. 823</t>
  </si>
  <si>
    <t>Körperpflege</t>
  </si>
  <si>
    <t>Erziehung,soz.,hauswirt.Berufe,Theologie</t>
  </si>
  <si>
    <t>dar. 831</t>
  </si>
  <si>
    <t>Erziehung,Sozialarb.,Heilerziehungspfl.</t>
  </si>
  <si>
    <t>dar. Berufe i.d. Kinderbetr., -erziehung (8311)</t>
  </si>
  <si>
    <t>Lehrende und ausbildende Berufe</t>
  </si>
  <si>
    <t>dar. 841</t>
  </si>
  <si>
    <t>Lehrtätigkeit an allgemeinbild. Schulen</t>
  </si>
  <si>
    <t>dar. 842</t>
  </si>
  <si>
    <t>Lehrt.berufsb.Fächer,betr.Ausb.,Betr.päd</t>
  </si>
  <si>
    <t>dar. 843</t>
  </si>
  <si>
    <t>Lehr-, Forschungstätigkeit an Hochschulen</t>
  </si>
  <si>
    <t>Geistes-Gesellschafts-Wirtschaftswissen.</t>
  </si>
  <si>
    <t>Werbung,Marketing,kaufm,red.Medienberufe</t>
  </si>
  <si>
    <t>Produktdesign, Kunsthandwerk</t>
  </si>
  <si>
    <t>Darstellende, unterhaltende Berufe</t>
  </si>
  <si>
    <t>XX</t>
  </si>
  <si>
    <t>Sonstige / Keine Angabe</t>
  </si>
  <si>
    <r>
      <rPr>
        <vertAlign val="superscript"/>
        <sz val="7"/>
        <rFont val="Arial"/>
        <family val="2"/>
      </rPr>
      <t xml:space="preserve">2) </t>
    </r>
    <r>
      <rPr>
        <sz val="7"/>
        <rFont val="Arial"/>
        <family val="2"/>
      </rPr>
      <t>Gesundheits- und Krankenpflege = Summe der Berufsuntergruppen 8130,8131,8132,8138</t>
    </r>
  </si>
  <si>
    <r>
      <rPr>
        <vertAlign val="superscript"/>
        <sz val="7"/>
        <rFont val="Arial"/>
        <family val="2"/>
      </rPr>
      <t xml:space="preserve">*) </t>
    </r>
    <r>
      <rPr>
        <sz val="7"/>
        <rFont val="Arial"/>
        <family val="2"/>
      </rPr>
      <t xml:space="preserve">Aus Datenschutzgründen und Gründen der statistischen Geheimhaltung werden Zahlenwerte von 1 oder 2 und Daten, aus denen rechnerisch auf einen solchen Zahlenwert geschlossen werden kann, anonymisiert. </t>
    </r>
  </si>
  <si>
    <t>3.1 Geringfügig entlohnte Beschäftigte nach Regionen und ausgewählten Merkmalen</t>
  </si>
  <si>
    <t>Regionen / Merkmale</t>
  </si>
  <si>
    <t xml:space="preserve">geringfügig entlohnte Beschäftigte am Stichtag Ende ... </t>
  </si>
  <si>
    <t>3.2 Geringfügig entlohnte Beschäftigte nach ausgewählten Merkmalen</t>
  </si>
  <si>
    <r>
      <t xml:space="preserve">mit anerkanntem Berufsabschluss </t>
    </r>
    <r>
      <rPr>
        <vertAlign val="superscript"/>
        <sz val="8"/>
        <rFont val="Arial"/>
        <family val="2"/>
      </rPr>
      <t>2)</t>
    </r>
  </si>
  <si>
    <r>
      <rPr>
        <vertAlign val="superscript"/>
        <sz val="7"/>
        <rFont val="Arial"/>
        <family val="2"/>
      </rPr>
      <t xml:space="preserve">2) </t>
    </r>
    <r>
      <rPr>
        <sz val="7"/>
        <rFont val="Arial"/>
        <family val="2"/>
      </rPr>
      <t>"mit anerkanntem Berufsabschluss" ist die Summe aus "mit anerkannter Berufsausbildung" und "Meister-/Techniker-/gleichw. Fachschulabschluss"</t>
    </r>
  </si>
  <si>
    <t>3.3 Geringfügig entlohnte Beschäftigte nach der Klassifikation der Wirtschaftszweige 2008 (WZ 2008)</t>
  </si>
  <si>
    <t>3.4 Geringfügig entlohnte Beschäftigte nach der Klassifikation der Berufe (KldB 2010)</t>
  </si>
  <si>
    <t>Anforderungsniveau/
Berufshauptgruppen/-gruppen
(KldB2010)</t>
  </si>
  <si>
    <t xml:space="preserve">4.1 Begonnene sozialversicherungspflichtige Beschäftigungsverhältnisse und darunter 
befristete Beschäftigungsverhältnisse sowie Befristungsanteile nach ausgewählten Merkmalen </t>
  </si>
  <si>
    <t>3. Quartal 2020</t>
  </si>
  <si>
    <t xml:space="preserve">Merkmale           </t>
  </si>
  <si>
    <t>2. Quartal 2020</t>
  </si>
  <si>
    <t>1. Quartal 2020</t>
  </si>
  <si>
    <t>4. Quartal 2019</t>
  </si>
  <si>
    <t>3. Quartal 2019</t>
  </si>
  <si>
    <t>Veränderung gegenüber
dem Vorjahresquartal 
(Spalte 1 zu Spalte 5)</t>
  </si>
  <si>
    <t>in %(-Pkt.)</t>
  </si>
  <si>
    <t>begonnene sozialversicherungspflichtige 
Beschäftigungsverhältnisse (begBV)</t>
  </si>
  <si>
    <t>dav.:</t>
  </si>
  <si>
    <t xml:space="preserve"> Männer                      </t>
  </si>
  <si>
    <t xml:space="preserve"> Frauen                        </t>
  </si>
  <si>
    <t>dar.:</t>
  </si>
  <si>
    <r>
      <t xml:space="preserve">Befristungsanteil </t>
    </r>
    <r>
      <rPr>
        <b/>
        <vertAlign val="superscript"/>
        <sz val="8"/>
        <rFont val="Arial"/>
        <family val="2"/>
      </rPr>
      <t>2)</t>
    </r>
  </si>
  <si>
    <t>x</t>
  </si>
  <si>
    <r>
      <t xml:space="preserve">dar.: beg. svpfl. BV in der SvB-Kerngruppe </t>
    </r>
    <r>
      <rPr>
        <b/>
        <vertAlign val="superscript"/>
        <sz val="8"/>
        <rFont val="Arial"/>
        <family val="2"/>
      </rPr>
      <t>3)</t>
    </r>
  </si>
  <si>
    <t>befristet</t>
  </si>
  <si>
    <t>dar. befristet</t>
  </si>
  <si>
    <t>unter 25 Jahren</t>
  </si>
  <si>
    <r>
      <t>1)</t>
    </r>
    <r>
      <rPr>
        <sz val="7"/>
        <rFont val="Arial"/>
        <family val="2"/>
      </rPr>
      <t xml:space="preserve"> Als begonnene Beschäftigungsverhältnisse im Sinne der Beschäftigungsstatistik zählen die Anmeldungen zu einem sozialversicherungspflichtigen Beschäftigungsverhältnis innerhalb eines Zeitraums. Mehrfacherfassungen von Beschäftigten sind möglich.</t>
    </r>
  </si>
  <si>
    <r>
      <t>2)</t>
    </r>
    <r>
      <rPr>
        <sz val="7"/>
        <rFont val="Arial"/>
        <family val="2"/>
      </rPr>
      <t xml:space="preserve"> bezogen auf SvB-Kerngruppe-Befristung</t>
    </r>
  </si>
  <si>
    <r>
      <t>3)</t>
    </r>
    <r>
      <rPr>
        <sz val="7"/>
        <color indexed="8"/>
        <rFont val="Arial"/>
        <family val="2"/>
      </rPr>
      <t xml:space="preserve"> SvB-Kerngruppe Befristung - siehe methodische Hinweise</t>
    </r>
  </si>
  <si>
    <t>4.2 Begonnene sozialversicherungspflichtige Beschäftigungsverhältnisse nach der Klassifikation der 
Wirtschaftszweige 2008 (WZ 2008)</t>
  </si>
  <si>
    <r>
      <t>begonnene sozialversicherungspflichtige Beschäftigungsverhältnisse</t>
    </r>
    <r>
      <rPr>
        <vertAlign val="superscript"/>
        <sz val="8"/>
        <rFont val="Arial"/>
        <family val="2"/>
      </rPr>
      <t>2)</t>
    </r>
    <r>
      <rPr>
        <sz val="8"/>
        <rFont val="Arial"/>
        <family val="2"/>
      </rPr>
      <t xml:space="preserve"> im…</t>
    </r>
  </si>
  <si>
    <t>Veränderung gegenüber
dem Vorjahresquartal (Spalte 1 zu Spalte 5)</t>
  </si>
  <si>
    <r>
      <t>2)</t>
    </r>
    <r>
      <rPr>
        <sz val="7"/>
        <rFont val="Arial"/>
        <family val="2"/>
      </rPr>
      <t xml:space="preserve"> Als begonnene Beschäftigungsverhältnisse im Sinne der Beschäftigungsstatistik zählen die Anmeldungen zu einem sozialversicherungspflichtigen Beschäftigungsverhältnis innerhalb eines Zeitraums. Mehrfacherfassungen von Beschäftigten sind möglich.</t>
    </r>
  </si>
  <si>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</si>
  <si>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4.3 Begonnene sozialversicherungspflichtige Beschäftigungsverhältnisse nach der Klassifikation der 
Berufe (KldB 2010)</t>
  </si>
  <si>
    <r>
      <t>begonnene sozialversicherungspflichtige
Beschäftigungsverhältnisse</t>
    </r>
    <r>
      <rPr>
        <vertAlign val="superscript"/>
        <sz val="8"/>
        <rFont val="Arial"/>
        <family val="2"/>
      </rPr>
      <t>3)</t>
    </r>
    <r>
      <rPr>
        <sz val="8"/>
        <rFont val="Arial"/>
        <family val="2"/>
      </rPr>
      <t xml:space="preserve"> im…</t>
    </r>
  </si>
  <si>
    <r>
      <t>3)</t>
    </r>
    <r>
      <rPr>
        <sz val="7"/>
        <rFont val="Arial"/>
        <family val="2"/>
      </rPr>
      <t xml:space="preserve"> Als begonnene Beschäftigungsverhältnisse im Sinne der Beschäftigungsstatistik zählen die Anmeldungen zu einem sozialversicherungspflichtigen Beschäftigungsverhältnis innerhalb eines Zeitraums. Mehrfacherfassungen von Beschäftigten sind möglich.</t>
    </r>
  </si>
  <si>
    <t>.X Veränderungswert &gt;250%. In begründeten Ausnahmefällen kann von der Regel abgewichen werden.</t>
  </si>
  <si>
    <t>5.1 Beendete sozialversicherungspflichtige Beschäftigungsverhältnisse nach der Klassifikation der 
Wirtschaftszweige 2008 (WZ 2008)</t>
  </si>
  <si>
    <r>
      <t>beendete sozialversicherungspflichtige 
Beschäftigungsverhältnisse</t>
    </r>
    <r>
      <rPr>
        <vertAlign val="superscript"/>
        <sz val="8"/>
        <rFont val="Arial"/>
        <family val="2"/>
      </rPr>
      <t>2)</t>
    </r>
    <r>
      <rPr>
        <sz val="8"/>
        <rFont val="Arial"/>
        <family val="2"/>
      </rPr>
      <t xml:space="preserve"> im…</t>
    </r>
  </si>
  <si>
    <r>
      <t>2)</t>
    </r>
    <r>
      <rPr>
        <sz val="7"/>
        <rFont val="Arial"/>
        <family val="2"/>
      </rPr>
      <t xml:space="preserve"> Als beendete Beschäftigungsverhältnisse im Sinne der Beschäftigungsstatistik zählen die Abmeldungen von einem sozialversicherungspflichtigen Beschäftigungsverhältnis innerhalb eines Zeitraums. Mehrfacherfassungen von Beschäftigten sind möglich.</t>
    </r>
  </si>
  <si>
    <t>5.2 Beendete sozialversicherungspflichtige Beschäftigungsverhältnisse nach der Klassifikation der
Berufe (KldB 2010)</t>
  </si>
  <si>
    <r>
      <t>beendete sozialversicherungspflichtige 
Beschäftigungsverhältnisse</t>
    </r>
    <r>
      <rPr>
        <vertAlign val="superscript"/>
        <sz val="8"/>
        <rFont val="Arial"/>
        <family val="2"/>
      </rPr>
      <t>3)</t>
    </r>
    <r>
      <rPr>
        <sz val="8"/>
        <rFont val="Arial"/>
        <family val="2"/>
      </rPr>
      <t xml:space="preserve"> im…</t>
    </r>
  </si>
  <si>
    <r>
      <t>3)</t>
    </r>
    <r>
      <rPr>
        <sz val="7"/>
        <rFont val="Arial"/>
        <family val="2"/>
      </rPr>
      <t xml:space="preserve"> Als beendete Beschäftigungsverhältnisse im Sinne der Beschäftigungsstatistik zählen die Abmeldungen von einem sozialversicherungspflichtigen Beschäftigungsverhältnis innerhalb eines Zeitraums. Mehrfacherfassungen von Beschäftigten sind möglich.</t>
    </r>
  </si>
  <si>
    <t xml:space="preserve">6. Sozialversicherungspflichtig und geringfügig entlohnte Beschäftigte sowie begonnene und beendete sv-pflichtige
Beschäftigungsverhältnisse </t>
  </si>
  <si>
    <t>Leipzig, Stadt (14713); (Gebietsstand März 2021)</t>
  </si>
  <si>
    <r>
      <t>Zeitreihe mit fiktivem Gebietsstand</t>
    </r>
    <r>
      <rPr>
        <vertAlign val="superscript"/>
        <sz val="8"/>
        <rFont val="Arial"/>
        <family val="2"/>
      </rPr>
      <t xml:space="preserve"> 1)</t>
    </r>
    <r>
      <rPr>
        <sz val="8"/>
        <rFont val="Arial"/>
        <family val="2"/>
      </rPr>
      <t xml:space="preserve"> </t>
    </r>
  </si>
  <si>
    <t>Stichtag Ende ... /
Quartal</t>
  </si>
  <si>
    <t>sozialversicherungspflichtig Beschäftigte
(Stichtag)</t>
  </si>
  <si>
    <t>geringfügig entlohnte Beschäftigte 
(Stichtag)</t>
  </si>
  <si>
    <t>Beschäftigungs-
verhältnisse
(Quartal)</t>
  </si>
  <si>
    <r>
      <t>Vollzeit</t>
    </r>
    <r>
      <rPr>
        <vertAlign val="superscript"/>
        <sz val="8"/>
        <rFont val="Arial"/>
        <family val="2"/>
      </rPr>
      <t>2)</t>
    </r>
  </si>
  <si>
    <r>
      <t>Teilzeit</t>
    </r>
    <r>
      <rPr>
        <vertAlign val="superscript"/>
        <sz val="8"/>
        <rFont val="Arial"/>
        <family val="2"/>
      </rPr>
      <t>2)</t>
    </r>
  </si>
  <si>
    <t>50 bis unter 65 Jahre</t>
  </si>
  <si>
    <t xml:space="preserve">aus-
schließlich </t>
  </si>
  <si>
    <t>im Nebenjob</t>
  </si>
  <si>
    <t xml:space="preserve">begonnene </t>
  </si>
  <si>
    <t>beendete</t>
  </si>
  <si>
    <t xml:space="preserve">2010 Sep. / 3 . Quartal </t>
  </si>
  <si>
    <t xml:space="preserve">         Dez. / 4 . Quartal </t>
  </si>
  <si>
    <t xml:space="preserve">2011 Mrz. / 1 . Quartal </t>
  </si>
  <si>
    <t xml:space="preserve">         Jun. / 2 . Quartal </t>
  </si>
  <si>
    <t xml:space="preserve">         Sep. / 3 . Quartal </t>
  </si>
  <si>
    <t xml:space="preserve">2012 Mrz. / 1 . Quartal </t>
  </si>
  <si>
    <t xml:space="preserve">2013 Mrz. / 1 . Quartal </t>
  </si>
  <si>
    <t xml:space="preserve">2014 Mrz. / 1 . Quartal </t>
  </si>
  <si>
    <t xml:space="preserve">2015 Mrz. / 1 . Quartal </t>
  </si>
  <si>
    <t xml:space="preserve">2016 Mrz. / 1 . Quartal </t>
  </si>
  <si>
    <t xml:space="preserve">2017 Mrz. / 1 . Quartal </t>
  </si>
  <si>
    <t xml:space="preserve">2018 Mrz. / 1 . Quartal </t>
  </si>
  <si>
    <t xml:space="preserve">2019 Mrz. / 1 . Quartal </t>
  </si>
  <si>
    <t xml:space="preserve">2020 Mrz. / 1 . Quartal </t>
  </si>
  <si>
    <r>
      <rPr>
        <vertAlign val="superscript"/>
        <sz val="7"/>
        <rFont val="Arial"/>
        <family val="2"/>
      </rPr>
      <t xml:space="preserve">1) </t>
    </r>
    <r>
      <rPr>
        <sz val="7"/>
        <rFont val="Arial"/>
        <family val="2"/>
      </rPr>
      <t>Die Zeitreihe bildet abweichend von den anderen Tabellen dieses Produkts nicht den Gebietsstand zum jeweiligen Stichtag sondern zum o. g. festen Zeitpunkt ab und ermöglicht somit einen Vergleich unabhängig von in der Vergangenheit erfolgten Gebietsstandsänderungen.</t>
    </r>
  </si>
  <si>
    <r>
      <t>2)</t>
    </r>
    <r>
      <rPr>
        <sz val="7"/>
        <color rgb="FF000000"/>
        <rFont val="Arial"/>
        <family val="2"/>
      </rPr>
      <t>Aufgrund von Änderungen im Meldeverfahren ist die Anzahl der Beschäftigten ohne Angabe zur Arbeitszeit (Vollzeit/Teilzeit) seit dem Stichtag September 2014 deutlich gesunken. Darüber hinaus kommt es von Dezember 2010 auf Januar 2011 im Zusammenhang mit Einführung des Tätigkeitsschlüssels 2010 zu einem einmaligen umstellungsbedingten Niveaueffekt bei der Teilzeitquote, welcher bei den sozialversicherungspflichtig Beschäftigten auf Bundesebene rund plus zwei Prozentpunkte beträgt (weitere Hintergründe hierzu siehe im Methodenbericht „Revision der Beschäftigungsstatistik 2017).</t>
    </r>
  </si>
  <si>
    <t>Balken</t>
  </si>
  <si>
    <t>Beschriftung 1</t>
  </si>
  <si>
    <t>Beschriftung 2</t>
  </si>
  <si>
    <t>Werte 2</t>
  </si>
  <si>
    <t>Werte Trennlinie</t>
  </si>
  <si>
    <t>SvB</t>
  </si>
  <si>
    <t>GeB</t>
  </si>
  <si>
    <t>SvB y-Wert</t>
  </si>
  <si>
    <t>SvB x-Wert</t>
  </si>
  <si>
    <t>GeB y-Wert</t>
  </si>
  <si>
    <t>GeB x-Wert</t>
  </si>
  <si>
    <t>Position y-Wert</t>
  </si>
  <si>
    <t>Kreis</t>
  </si>
  <si>
    <t>BL</t>
  </si>
  <si>
    <t>W/O</t>
  </si>
  <si>
    <t>D</t>
  </si>
  <si>
    <t>WZ</t>
  </si>
  <si>
    <t>Tabelle 4</t>
  </si>
  <si>
    <t>Stichtag</t>
  </si>
  <si>
    <t>Index 2003 = 100 %</t>
  </si>
  <si>
    <t>Beschriftung x-Achse</t>
  </si>
  <si>
    <t>Beschriftung Reihen</t>
  </si>
  <si>
    <t>keine Daten</t>
  </si>
  <si>
    <t>Diagrammdarstellung wegen fehlender Daten nicht möglich.</t>
  </si>
  <si>
    <t>Dezember 2014</t>
  </si>
  <si>
    <t>März 2015</t>
  </si>
  <si>
    <t>Juni 2015</t>
  </si>
  <si>
    <t>Dezember 2015</t>
  </si>
  <si>
    <t>März 2016</t>
  </si>
  <si>
    <t>Juni 2016</t>
  </si>
  <si>
    <t>Dezember 2016</t>
  </si>
  <si>
    <t>März 2017</t>
  </si>
  <si>
    <t>Juni 2017</t>
  </si>
  <si>
    <t>Dezember 2017</t>
  </si>
  <si>
    <t>März 2018</t>
  </si>
  <si>
    <t>Juni 2018</t>
  </si>
  <si>
    <t>Dezember 2018</t>
  </si>
  <si>
    <t>März 2019</t>
  </si>
  <si>
    <t>Juni 2019</t>
  </si>
  <si>
    <t>Dezember 2019</t>
  </si>
  <si>
    <t>März 2020</t>
  </si>
  <si>
    <t>Juni 2020</t>
  </si>
  <si>
    <t>Stand: Januar 2019</t>
  </si>
  <si>
    <t>Methodische Hinweise Befristung</t>
  </si>
  <si>
    <t xml:space="preserve">Die Information über die Befristung wurde erstmals im Zuge der Umstellung des Tätigkeitsschlüssels (TS 2010) aufgenommen. Auswertungen sind rückwirkend ab Oktober 2012 möglich. 
</t>
  </si>
  <si>
    <r>
      <t xml:space="preserve">Eine Beschäftigung kann befristet oder unbefristet sein. Die genauen Definitionen lauten: 
• </t>
    </r>
    <r>
      <rPr>
        <b/>
        <sz val="9"/>
        <color indexed="8"/>
        <rFont val="Arial"/>
        <family val="2"/>
      </rPr>
      <t>Unbefristete Beschäftigung</t>
    </r>
    <r>
      <rPr>
        <sz val="9"/>
        <color indexed="8"/>
        <rFont val="Arial"/>
        <family val="2"/>
      </rPr>
      <t xml:space="preserve"> 
  Der Arbeitsvertrag wurde auf unbestimmte Zeit abgeschlossen. 
• </t>
    </r>
    <r>
      <rPr>
        <b/>
        <sz val="9"/>
        <color indexed="8"/>
        <rFont val="Arial"/>
        <family val="2"/>
      </rPr>
      <t>Befristete Beschäftigung</t>
    </r>
    <r>
      <rPr>
        <sz val="9"/>
        <color indexed="8"/>
        <rFont val="Arial"/>
        <family val="2"/>
      </rPr>
      <t xml:space="preserve"> 
  Der Arbeitsvertrag wurde auf bestimmte Zeit abgeschlossen (kalendermäßig befristete Arbeitsverträge oder 
  zweckbefristete Arbeitsverträge). 
</t>
    </r>
  </si>
  <si>
    <r>
      <rPr>
        <b/>
        <sz val="9"/>
        <color indexed="8"/>
        <rFont val="Arial"/>
        <family val="2"/>
      </rPr>
      <t xml:space="preserve">Befristung der begonnenen Beschäftigungsverhältnisse </t>
    </r>
    <r>
      <rPr>
        <sz val="9"/>
        <color indexed="8"/>
        <rFont val="Arial"/>
        <family val="2"/>
      </rPr>
      <t xml:space="preserve">
Die Befristung ist für begonnene Beschäftigungsverhältnisse auswertbar. Für Auswertungen empfiehlt sich ein eingeschränkter Personenkreis der sozialversicherungspflichtig Beschäftigten mit dem Ausschluss von Personengruppen, die eine an sich befristete Beschäftigung haben. Diese wären: 
</t>
    </r>
  </si>
  <si>
    <t xml:space="preserve">• sozialversicherungspflichtig Beschäftigte in Ausbildung 
• Praktikanten 
• Personen, die ein freiwilliges soziales, ein freiwilliges ökologisches Jahr oder einen Bundesfreiwilligendienst
  leisten 
• Teilnehmende an zeitlich befristeten arbeitsmarktpolitischen Maßnahmen bei einem Rehabilitationsträger 
  (Personengruppenschlüssel 204) 
</t>
  </si>
  <si>
    <r>
      <rPr>
        <b/>
        <sz val="9"/>
        <color indexed="8"/>
        <rFont val="Arial"/>
        <family val="2"/>
      </rPr>
      <t>Befristung der Beschäftigungsverhältnisse und Beschäftigten im Bestand</t>
    </r>
    <r>
      <rPr>
        <sz val="9"/>
        <color indexed="8"/>
        <rFont val="Arial"/>
        <family val="2"/>
      </rPr>
      <t xml:space="preserve"> 
Für den Bestand in Beschäftigung ergeben sich überhöhte Werte bei der Befristung. Dies hängt mit den Meldungen der Arbeitgeber zur Sozialversicherung zusammen. 
Zeitpunkt der Gültigkeit für die Angabe zur Befristung: 
</t>
    </r>
  </si>
  <si>
    <t xml:space="preserve">• Beginnzeitpunkt der Meldung bei Anmeldungen zur Sozialversicherung
• Endezeitpunkt der Meldung bei allen übrigen Meldungen 
</t>
  </si>
  <si>
    <t xml:space="preserve">Bei Anmeldungen einer sozialversicherungspflichtigen Beschäftigung ist die Angabe zur Befristung zum Beginnzeitpunkt der Meldung zu melden. Damit ist für begonnene Beschäftigungen eine gesicherte Aussage möglich. Im Jahresverlauf nimmt die Qualität der Angabe allerdings für laufende Beschäftigungen ab. Zudem ist es notwendig, dass die Arbeitgeber die Angabe zur Befristung bei jeder Meldung überprüfen und entsprechend aktualisieren, ansonsten werden die Befristungen bei länger bestehenden Beschäftigungen überzeichnet. In den Daten ist eine solche Überzeichnung festzustellen. Es gibt einen Teil an Arbeitgebern, die die Angabe nicht regelmäßig aktualisieren und damit steigt der Anteil der befristeten Beschäftigungen beim Bestand der Beschäftigten und der Beschäftigungsverhältnisse in der Statistik über die Zeit hinweg stetig leicht an. </t>
  </si>
  <si>
    <t>Weitere Informationen finden im Methodenbericht "Befristete Beschäftigung":</t>
  </si>
  <si>
    <t>https://statistik.arbeitsagentur.de/Statischer-Content/Grundlagen/Methodik-Qualitaet/Methodenberichte/Beschaeftigungsstatistik/Generische-Publikationen/Methodenbericht-Befristete-Beschaeftigung.pdf</t>
  </si>
  <si>
    <t xml:space="preserve">Methodische Hinweise zu begonnenen und beendeten Beschäftigungsverhältnissen </t>
  </si>
  <si>
    <t xml:space="preserve">Im Gegensatz zu den Bestandsdaten der Beschäftigungsstatistik werden begonnene und beendete Beschäftigungsverhältnisse zeitraumbezogen ausgewertet (Monat, Quartal oder Jahr). Während beim Bestand an Beschäftigten eine Person – unabhängig von der Anzahl der Beschäftigungsverhältnisse – zum Stichtag nur einmal gezählt wird (Personenkonzept), ist es bei den Bewegungsdaten durchaus möglich, dass eine Person mehrfach gezählt wird (Fallkonzept). Dies ist der Fall, wenn die Person im Betrachtungszeitraum mehr als ein Beschäftigungsverhältnis beginnt bzw. beendet.
Ergebnisse zu den begonnenen und beendeten Beschäftigungsverhältnissen liegen mit einer Wartezeit von sechs Monaten vor. Eine Betrachtung ist in der Regel nur nach dem Arbeitsort sinnvoll, weil die Beschäftigungsverhältnisse sich primär auf den Sitz des Betriebes beziehen. Für bestimmte Fragestellungen, beispielsweise wenn die begonnenen Beschäftigungen den Arbeitslosen gegenüber gestellt werden, kann dennoch der Wohnort der Beschäftigten betrachtet werden.
</t>
  </si>
  <si>
    <r>
      <t xml:space="preserve">Ein </t>
    </r>
    <r>
      <rPr>
        <b/>
        <sz val="9"/>
        <color indexed="8"/>
        <rFont val="Arial"/>
        <family val="2"/>
      </rPr>
      <t>begonnenes Beschäftigungsverhältnis</t>
    </r>
    <r>
      <rPr>
        <sz val="9"/>
        <color indexed="8"/>
        <rFont val="Arial"/>
        <family val="2"/>
      </rPr>
      <t xml:space="preserve"> wird gezählt, wenn eine Anmeldung mit Abgabegrund „Anmeldung wegen Beginn einer Beschäftigung“ im Rahmen des Meldeverfahrens zur Sozialversicherung durch den Arbeitgeber abgegeben wurde, deren Beginn-Datum der Beschäftigung innerhalb des Betrachtungszeitraums liegt. Entsprechend wird ein </t>
    </r>
    <r>
      <rPr>
        <b/>
        <sz val="9"/>
        <color indexed="8"/>
        <rFont val="Arial"/>
        <family val="2"/>
      </rPr>
      <t>beendetes Beschäftigungsverhältnis</t>
    </r>
    <r>
      <rPr>
        <sz val="9"/>
        <color indexed="8"/>
        <rFont val="Arial"/>
        <family val="2"/>
      </rPr>
      <t xml:space="preserve"> gezählt, wenn eine Abmeldung mit Abgabegrund „Abmeldung wegen Ende einer Beschäftigung“ abgegeben wurde, deren Ende der Beschäftigung innerhalb des Betrachtungszeitraums liegt. 
Ein beendetes und ein begonnenes Beschäftigungsverhältnis werden aber auch dann gezählt, wenn ein Wechsel zwischen folgenden Beschäftigungsarten stattfindet:
  - sozialversicherungspflichtiges Ausbildungsverhältnis
  - sozialversicherungspflichtiges Beschäftigungsverhältnis (keine Ausbildung)
  - geringfügig entlohntes Beschäftigungsverhältnis
  - kurzfristiges Beschäftigungsverhältnis
So werden zum Beispiel immer dann ein beendetes und ein begonnenes Beschäftigungsverhältnis gezählt, wenn ein Beschäftigter seine Ausbildung beendet und anschließend weiterbeschäftigt wird. Dabei ist gleichgültig, ob dies beim selben oder bei einem anderen Arbeitgeber geschieht.
Gleichzeitige An- und Abmeldungen, welche das Meldeverfahren für bestimmte, im Voraus befristete Beschäftigungsverhältnisse vorsieht, werden generell als Beginn und Ende eines Beschäftigungsverhältnisses gezählt.</t>
    </r>
  </si>
  <si>
    <t xml:space="preserve">Damit ist das neue Messkonzept wesentlich genauer und bildet sämtliche Übergänge konsequent und vollständig ab. Zu beachten ist in diesem Zusammenhang auch, dass ein beendetes Beschäftigungsverhältnis nicht (wie vor der Revision 2014) am letzten Arbeitstag in der Statistik gezählt wird, sondern erst am Tag danach. So werden z. B. alle Beschäftigungsverhältnisse, welche mit Ablauf des 31.12. enden, erst im Januar als Abgang gezählt.
</t>
  </si>
  <si>
    <t xml:space="preserve">Bei der Bewertung der Zahl der begonnenen und beendeten Beschäftigungsverhältnisse ist zu berücksichtigen, dass aufgrund des Verfahrens zur Betriebsnummernvergabe z. B.
   - bei der Aufsplittung von Betrieben bzw. Betriebsstätten oder
   - bei der Fusion von Betrieben bzw. Betriebsstätten
unter Umständen eine Abmeldung und nachfolgende (Neu-)Anmeldung von Beschäftigten unter einer neuen Betriebsnummer durch den Arbeitgeber erfolgt. Die Beschäftigten haben ihren Arbeitsplatz jedoch nicht gewechselt, und auch das Beschäftigungsverhältnis wurde nicht unterbrochen. Faktisch ist also weder ein Beschäftigungsverhältnis beendet noch eines begonnen worden, die Bewegungen werden aber statistisch gezählt. 
Auch An- und Abmeldungen in Verbindung mit der Eröffnung eines Insolvenzverfahrens führen zu einer Überzeichnung der begonnenen und beendeten Beschäftigungsverhältnisse, soweit eine neue Betriebsnummer vergeben wird. 
</t>
  </si>
  <si>
    <r>
      <t xml:space="preserve">Neben den begonnenen und beendeten Beschäftigungsverhältnissen kann auch der </t>
    </r>
    <r>
      <rPr>
        <b/>
        <sz val="9"/>
        <color indexed="8"/>
        <rFont val="Arial"/>
        <family val="2"/>
      </rPr>
      <t>Bestand an Beschäftigungsverhältnissen</t>
    </r>
    <r>
      <rPr>
        <sz val="9"/>
        <color indexed="8"/>
        <rFont val="Arial"/>
        <family val="2"/>
      </rPr>
      <t xml:space="preserve"> (nicht zu verwechseln mit dem Bestand an Beschäftigten) zum Stichtag ausgewertet werden. Es sei an dieser Stelle darauf hingewiesen, dass die Formel „Bestand (t)“ = „Bestand (t-1)“ - „Abgang (t) “ + „Zugang (t)“ (Stock-Flow-Modell) nur dann aufgeht, wenn alle Komponenten aus einem Datenstand ermittelt werden. Da in der Beschäftigungsstatistik grundsätzlich mit 6 Monaten Wartezeit ausgewertet wird, ist dies nicht der Fall und obige Formel geht nicht auf. Die rechnerischen Abweichungen sind dabei gering, variieren aber von Stichtag zu Stichtag.</t>
    </r>
  </si>
  <si>
    <r>
      <rPr>
        <b/>
        <sz val="10"/>
        <color indexed="8"/>
        <rFont val="Arial"/>
        <family val="2"/>
      </rPr>
      <t>Datenschutz</t>
    </r>
    <r>
      <rPr>
        <b/>
        <sz val="9"/>
        <color indexed="8"/>
        <rFont val="Arial"/>
        <family val="2"/>
      </rPr>
      <t xml:space="preserve">
</t>
    </r>
    <r>
      <rPr>
        <sz val="9"/>
        <color indexed="8"/>
        <rFont val="Arial"/>
        <family val="2"/>
      </rPr>
      <t xml:space="preserve">Die Bestandsdaten der Beschäftigungsstatistik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Grundsätzlich gelten auch bei den Bewegungsdaten die gleichen Regeln der statistischen Geheimhaltung wie bei den Bestandsdaten. Es ist daher eine Dominanzprüfung anzuwenden. Wenn im Bestand eine Geheimhaltung notwendig wird, so ist das in der Regel auch für die jeweiligen Bewegungsdaten anzunehmen. 
Für die Prüfung bei den begonnenen und beendeten Beschäftigungsverhältnissen wird der jeweilige Stichtag zum Quartalsende herangezogen. Bei Zeiträumen über mehrere Quartale hinweg wären alle Stichtage der Quartalsenden zu prüfen. Näherungsweise könnte auch die Prüfung eines repräsentativen Stichtages im Zeitraum herangezogen werden.  
</t>
    </r>
  </si>
  <si>
    <t xml:space="preserve">Weiterführende Informationen zur Statistik der sozialversicherungspflichtigen und geringfügigen Beschäftigung finden Sie unter:  </t>
  </si>
  <si>
    <t>https://statistik.arbeitsagentur.de/Statischer-Content/Grundlagen/Methodik-Qualitaet/Qualitaetsberichte/Generische-Publikationen/Qualitaetsbericht-Statistik-Beschaeftigung.pdf</t>
  </si>
  <si>
    <t>Stand: 06.03.2020</t>
  </si>
  <si>
    <t>Methodische Hinweise zu sozialversicherungspflichtig und geringfügig Beschäftigten</t>
  </si>
  <si>
    <r>
      <rPr>
        <b/>
        <sz val="9"/>
        <rFont val="Arial"/>
        <family val="2"/>
      </rPr>
      <t>Grundlage der Statistik</t>
    </r>
    <r>
      <rPr>
        <sz val="9"/>
        <rFont val="Arial"/>
        <family val="2"/>
      </rPr>
      <t xml:space="preserve"> bildet das Meldeverfahren zur Sozialversicherung, in das alle Arbeitnehmer (einschließlich der zu ihrer Berufsausbildung Beschäftigten) einbezogen sind, die der Kranken- oder Rentenversicherungspflicht oder der Versicherungspflicht nach dem SGB III unterliegen. Auf Basis der Meldungen zur Sozialversicherung durch die Betriebe wird vierteljährlich (stichtagsbezogen) mit 6 Monaten Wartezeit der Bestand an sozialversicherungspflichtig und geringfügig Beschäftigten ermittelt.</t>
    </r>
  </si>
  <si>
    <r>
      <rPr>
        <b/>
        <sz val="9"/>
        <rFont val="Arial"/>
        <family val="2"/>
      </rPr>
      <t>Sozialversicherungspflichtig Beschäftigte</t>
    </r>
    <r>
      <rPr>
        <sz val="9"/>
        <rFont val="Arial"/>
        <family val="2"/>
      </rPr>
      <t xml:space="preserve"> umfassen alle Arbeitnehmer, die kranken-, renten-, pflegeversicherungspflichtig und/oder beitragspflichtig nach dem Recht der Arbeitsförderung sind oder für die Beitragsanteile zur gesetzlichen Rentenversicherung oder nach dem Recht der Arbeitsförderung zu zahlen sind. Dazu gehören insbesondere auch Auszubildende, Altersteilzeitbeschäftigte, Praktikanten, Werkstudenten und Personen, die aus einem sozialversicherungspflichtigen Beschäftigungsverhältnis zur Ableistung  von gesetzlichen Dienstpflichten (z. B.  Wehrübung) einberufen werden. Nicht  zu den sozialversicherungspflichtig Beschäftigten zählen dagegen  Beamte, Selbstständige, mithelfende Familienangehörige, Berufs- und Zeitsoldaten sowie Wehr- und Zivildienstleistende (siehe o. g. Ausnahme).</t>
    </r>
  </si>
  <si>
    <r>
      <t xml:space="preserve">Als </t>
    </r>
    <r>
      <rPr>
        <b/>
        <sz val="9"/>
        <rFont val="Arial"/>
        <family val="2"/>
      </rPr>
      <t>Midijobs</t>
    </r>
    <r>
      <rPr>
        <sz val="9"/>
        <rFont val="Arial"/>
        <family val="2"/>
      </rPr>
      <t xml:space="preserve"> bezeichnet man Beschäftigungsverhältnisse mit einem Arbeitsentgelt im Bereich von 450,01 bis 1300 Euro im Monat (bis 31.12.2012: von 400,01 bis 800 Euro; bis 30.06.2019: von 450,01 bis 850 Euro). Seit dem 1. Juli 2019 nennt man jenen Bereich nicht mehr Gleitzone, sondern „Übergangsbereich“.
Um Midijobber im Übergangsbereich als Geringverdiener zu entlasten, resultieren die Arbeitnehmeranteile aus einer reduzierten Bemessungsgrundlage. Bis zum 30.06.2019 führte die Reduzierung der Arbeitnehmerbeiträge zur Rentenversicherung bei Midijobs auch zu geminderten Rentenansprüchen, es sei denn, der Beschäftigte hat auf die Anwendung der Gleitzonenregelung in der Rentenversicherung ausdrücklich verzichtet. Dies ist im Übergangsbereich seit dem 01.07.2019 nicht mehr der Fall. Die verminderte Beitragsbemessungsgrundlage spielt für die Entgeltpunkte in der Rentenversicherung keine Rolle mehr. Damit entfällt auch die Notwendigkeit für Arbeitnehmer, auf die Anwendung der Gleitzone in der Rentenversicherung zu verzichten, um Rentennachteile zu vermeiden.
In der Statistik über Midijobs wird unterschieden nach:
•  Monatliches Arbeitsentgelt liegt durchgehend innerhalb des Übergangsbereichs
•  Monatliches Arbeitsentgelt liegt sowohl innerhalb als auch außerhalb des Übergangsbereichs („Mischfälle“)
Auswertungen zu den Midijobs können nicht quartalsweise, sondern nur zum Stichtag 31.12. vorgenommen werden. Nur für diesen Stichtag liegen weitgehend vollzählige Angaben über Beschäftigungen im Übergangsbereich vor. Auswertungen zu den Midijobs liegen ab dem Stichtag 31.12.2003 vor.</t>
    </r>
  </si>
  <si>
    <r>
      <t xml:space="preserve">Zu den </t>
    </r>
    <r>
      <rPr>
        <b/>
        <sz val="9"/>
        <rFont val="Arial"/>
        <family val="2"/>
      </rPr>
      <t>geringfügigen Beschäftigungsverhältnissen</t>
    </r>
    <r>
      <rPr>
        <sz val="9"/>
        <rFont val="Arial"/>
        <family val="2"/>
      </rPr>
      <t xml:space="preserve"> zählen Arbeitsverhältnisse mit einem niedrigen Lohn (</t>
    </r>
    <r>
      <rPr>
        <b/>
        <sz val="9"/>
        <rFont val="Arial"/>
        <family val="2"/>
      </rPr>
      <t>geringfügig entlohnte Beschäftigung</t>
    </r>
    <r>
      <rPr>
        <sz val="9"/>
        <rFont val="Arial"/>
        <family val="2"/>
      </rPr>
      <t>) oder mit einer kurzen Dauer (</t>
    </r>
    <r>
      <rPr>
        <b/>
        <sz val="9"/>
        <rFont val="Arial"/>
        <family val="2"/>
      </rPr>
      <t>kurzfristige Beschäftigung</t>
    </r>
    <r>
      <rPr>
        <sz val="9"/>
        <rFont val="Arial"/>
        <family val="2"/>
      </rPr>
      <t>). Beide werden auch als „</t>
    </r>
    <r>
      <rPr>
        <b/>
        <sz val="9"/>
        <rFont val="Arial"/>
        <family val="2"/>
      </rPr>
      <t>Minijob</t>
    </r>
    <r>
      <rPr>
        <sz val="9"/>
        <rFont val="Arial"/>
        <family val="2"/>
      </rPr>
      <t>“ bezeichnet.</t>
    </r>
  </si>
  <si>
    <r>
      <t xml:space="preserve">Eine </t>
    </r>
    <r>
      <rPr>
        <b/>
        <sz val="9"/>
        <rFont val="Arial"/>
        <family val="2"/>
      </rPr>
      <t>geringfügig entlohnte Beschäftigung</t>
    </r>
    <r>
      <rPr>
        <sz val="9"/>
        <rFont val="Arial"/>
        <family val="2"/>
      </rPr>
      <t xml:space="preserve"> nach § 8 Abs. 1 Nr. 1 SGB IV liegt vor, wenn das Arbeitsentgelt aus dieser Beschäftigung (§ 14 SGB IV) regelmäßig im Monat die Geringfügigkeitsgrenze nicht überschreitet. Die Geringfügigkeitsgrenze beträgt bis einschließlich zum 31.12.2012 400 Euro und ab dem 01.01.2013 450 Euro. Regelmäßig bedeutet, dass, wenn die Grenze von 450 Euro nur gelegentlich und nicht vorhersehbar überschritten wird, trotzdem eine geringfügig entlohnte Beschäftigung vorliegt.
Eine Berichterstattung der </t>
    </r>
    <r>
      <rPr>
        <b/>
        <sz val="9"/>
        <rFont val="Arial"/>
        <family val="2"/>
      </rPr>
      <t>ausschließlich geringfügig entlohnten Beschäftigten</t>
    </r>
    <r>
      <rPr>
        <sz val="9"/>
        <rFont val="Arial"/>
        <family val="2"/>
      </rPr>
      <t xml:space="preserve"> erfolgt seit dem Stichtag 30.6.1999, </t>
    </r>
    <r>
      <rPr>
        <b/>
        <sz val="9"/>
        <rFont val="Arial"/>
        <family val="2"/>
      </rPr>
      <t>geringfügig entlohnte Beschäftigte im Nebenjob</t>
    </r>
    <r>
      <rPr>
        <sz val="9"/>
        <rFont val="Arial"/>
        <family val="2"/>
      </rPr>
      <t xml:space="preserve"> können ab dem Stichtag 30.6.2003 ausgewertet werden.</t>
    </r>
  </si>
  <si>
    <r>
      <t xml:space="preserve">Auch die </t>
    </r>
    <r>
      <rPr>
        <b/>
        <sz val="9"/>
        <rFont val="Arial"/>
        <family val="2"/>
      </rPr>
      <t>Minijob-Zentrale der Deutschen Rentenversicherung Knappschaft-Bahn-See</t>
    </r>
    <r>
      <rPr>
        <sz val="9"/>
        <rFont val="Arial"/>
        <family val="2"/>
      </rPr>
      <t xml:space="preserve"> veröffentlicht Daten über geringfügig entlohnte Beschäftigte im Rahmen eines vierteljährlichen Geschäftsberichts. Diese Daten stellen keine amtliche Statistik dar und sind nicht geeignet, statistische Aussagen über die Entwicklung der Arbeitsmarkt- und Beschäftigungssituation in Deutschland zu treffen. Ebenso wenig sind sie eine verlässliche Grundlage für Erwerbstätigenrechnungen oder Volkswirtschaftliche Gesamtrechnungen (VGR). Sie liefern vielmehr Informationen über die Geschäftsprozesse der Minijob-Zentrale; es handelt sich somit um Geschäftsdaten. Daher sind die Daten auch nicht mit den statistischen Daten der BA, welche die amtliche Statistik über geringfügig entlohnte Beschäftigte führt, vergleichbar.</t>
    </r>
  </si>
  <si>
    <r>
      <t xml:space="preserve">Eine </t>
    </r>
    <r>
      <rPr>
        <b/>
        <sz val="9"/>
        <rFont val="Arial"/>
        <family val="2"/>
      </rPr>
      <t>kurzfristige Beschäftigung</t>
    </r>
    <r>
      <rPr>
        <sz val="9"/>
        <rFont val="Arial"/>
        <family val="2"/>
      </rPr>
      <t xml:space="preserve"> liegt nach § 8 Abs. 1 Nr. 2 SGB IV vor, wenn die Beschäftigung für eine Zeitdauer ausgeübt wird, die im Laufe eines Kalenderjahres, oder auch kalenderjahrüberschreitend, auf nicht mehr als drei Monate oder insgesamt 70 Arbeitstage nach ihrer Eigenart begrenzt zu sein pflegt oder im Voraus vertraglich (z. B. durch einen auf längstens ein Jahr befristeten Rahmenarbeitsvertrag) begrenzt ist (im Zeitraum vor dem 01.01.2015 lagen die Fristen bei zwei Monaten oder insgesamt 50 Arbeitstagen). 
Auswertungen zu ausschließlich kurzfristig Beschäftigten sind ab Januar 2000 möglich. Kurzfristig Beschäftigte insgesamt sowie kurzfristig Beschäftigte im Nebenjob sind ab April 2003 auswertbar.
Diese weitere Unterteilung der Daten über kurzfristig Beschäftigte in ausschließlich und im Nebenjob kurzfristig Beschäftigte ist allerdings aus Geheimhaltungsgründen nicht zu empfehlen, da die Fallzahlen relativ gering sind.</t>
    </r>
  </si>
  <si>
    <r>
      <t xml:space="preserve">Werden von einer Person </t>
    </r>
    <r>
      <rPr>
        <b/>
        <sz val="9"/>
        <rFont val="Arial"/>
        <family val="2"/>
      </rPr>
      <t>mehrere geringfügige Beschäftigungen</t>
    </r>
    <r>
      <rPr>
        <sz val="9"/>
        <rFont val="Arial"/>
        <family val="2"/>
      </rPr>
      <t xml:space="preserve"> ausgeübt, gelten folgende Regeln:
     1. Eine geringfügig entlohnte Beschäftigung ist neben einer kurzfristigen Beschäftigung erlaubt.
     2. Bei der gleichzeitigen Ausübung von mehreren geringfügig entlohnten Beschäftigungen darf die 
         Geringfügigkeitsgrenze von 450 EUR nicht überschritten werden.                                              
     3. Bei der Ausübung von mehreren kurzfristigen Beschäftigungen darf die Grenze von drei Monaten oder 70
         Arbeitstagen, innerhalb des vorgegebenen Zeitraumes, nicht überschritten werden.
Neben einer nicht geringfügigen versicherungspflichtigen (Haupt-)Beschäftigung ist die Ausübung einer geringfügigen (Neben-)Beschäftigung zulässig. Für den Fall, dass ein Arbeitnehmer neben einer nicht geringfügigen versicherungspflichtigen Beschäftigung bei anderen Arbeitgebern geringfügig entlohnte Beschäftigungen ausübt, gilt für die Bereiche der Kranken-, Pflege- und Rentenversicherung, dass geringfügig entlohnte Beschäftigungen - mit Ausnahme </t>
    </r>
    <r>
      <rPr>
        <i/>
        <sz val="9"/>
        <rFont val="Arial"/>
        <family val="2"/>
      </rPr>
      <t>einer</t>
    </r>
    <r>
      <rPr>
        <sz val="9"/>
        <rFont val="Arial"/>
        <family val="2"/>
      </rPr>
      <t xml:space="preserve"> geringfügig entlohnten Beschäftigung - mit einer nicht geringfügigen versicherungspflichtigen Beschäftigung zusammenzurechnen sind. Vgl. Richtlinien für die versicherungsrechtliche Beurteilung von geringfügigen Beschäftigungen (Geringfügigkeits-Richtlinien) vom 20. Dezember 2012.</t>
    </r>
  </si>
  <si>
    <t>Mehrfachbeschäftigte, die gleichzeitig zwei oder mehr geringfügigen Beschäftigungen nachgehen, werden nur nach den Merkmalen der zuletzt aufgenommenen Beschäftigung ausgewiesen.</t>
  </si>
  <si>
    <t>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Hierbei gilt: Bei 3 bis 9 Betrieben, die hinter einer Beschäftigtenzahl stehen, darf keiner der Betriebe 50 oder mehr Prozent der Beschäftigten auf sich vereinen. Bei 10 oder mehr Betrieben dürfen auf keinen Betrieb 85 oder mehr Prozent der Beschäftigten entfallen.</t>
  </si>
  <si>
    <t>Weiterführende Informationen zur Statistik der sozialversicherungspflichtigen und geringfügigen Beschäftigung finden Sie unter:</t>
  </si>
  <si>
    <t>https://statistik.arbeitsagentur.de/DE/Statischer-Content/Grundlagen/Methodik-Qualitaet/Qualitaetsberichte/Generische-Publikationen/Qualitaetsbericht-Statistik-Beschaeftigung.pdf</t>
  </si>
  <si>
    <t>Stand: 06.08.2020</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</si>
  <si>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</si>
  <si>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</si>
  <si>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</si>
  <si>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</si>
  <si>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</si>
  <si>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</si>
  <si>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</si>
  <si>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</si>
  <si>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</si>
  <si>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</si>
  <si>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</si>
  <si>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</si>
  <si>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</si>
  <si>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</si>
  <si>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</si>
  <si>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</si>
  <si>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</si>
  <si>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</si>
  <si>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</si>
  <si>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</si>
  <si>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</si>
  <si>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Langzeitarbeitslosigkeit</t>
  </si>
  <si>
    <t>Menschen mit Behinderungen</t>
  </si>
  <si>
    <t>Migration</t>
  </si>
  <si>
    <t>Regionale Mobilität</t>
  </si>
  <si>
    <t>Wirtschaftszweige</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</si>
  <si>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</si>
  <si>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</si>
  <si>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</si>
  <si>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</si>
  <si>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</si>
  <si>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</si>
  <si>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</si>
  <si>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t>
  </si>
  <si>
    <t>.X</t>
  </si>
  <si>
    <r>
      <t xml:space="preserve">1) </t>
    </r>
    <r>
      <rPr>
        <sz val="7"/>
        <rFont val="Arial"/>
        <family val="2"/>
      </rPr>
      <t>Anteil an der jeweiligen Gesamtsumme (Spaltenprozent)</t>
    </r>
  </si>
  <si>
    <r>
      <t xml:space="preserve">mit akademischem Abschluss </t>
    </r>
    <r>
      <rPr>
        <vertAlign val="superscript"/>
        <sz val="8"/>
        <rFont val="Arial"/>
        <family val="2"/>
      </rPr>
      <t>3)</t>
    </r>
  </si>
  <si>
    <r>
      <t xml:space="preserve">3) </t>
    </r>
    <r>
      <rPr>
        <sz val="7"/>
        <rFont val="Arial"/>
        <family val="2"/>
      </rPr>
      <t>"mit akademischem Abschluss" ist die Summe aus "Bachelor", "Diplom/Magister/Master/Staatsexamen" und "Promotion"</t>
    </r>
  </si>
  <si>
    <r>
      <t>1)</t>
    </r>
    <r>
      <rPr>
        <sz val="7"/>
        <rFont val="Arial"/>
        <family val="2"/>
      </rPr>
      <t xml:space="preserve"> Anteil an der jeweiligen Gesamtsumme (Spaltenprozent)</t>
    </r>
  </si>
  <si>
    <t>Entwicklung der sozialversicherungspflichtigen und der geringfügig entlohnten Beschäftigten (Sep 14: 100%)</t>
  </si>
  <si>
    <r>
      <t>Auszubildende nach Geschlech</t>
    </r>
    <r>
      <rPr>
        <sz val="8"/>
        <rFont val="Arial"/>
        <family val="2"/>
      </rPr>
      <t xml:space="preserve">t
         Auszubildende                  </t>
    </r>
  </si>
  <si>
    <r>
      <t>Sozialversicherungspflichtig Beschäftigte
in Freiwilligendiensten</t>
    </r>
    <r>
      <rPr>
        <sz val="8"/>
        <rFont val="Arial"/>
        <family val="2"/>
      </rPr>
      <t xml:space="preserve">
         Insgesamt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</si>
</sst>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mmmm\ yyyy"/>
    <numFmt numFmtId="165" formatCode="dd/\ mmmm\ yyyy"/>
    <numFmt numFmtId="166" formatCode="#,##0\ \ "/>
    <numFmt numFmtId="167" formatCode="[$-407]mmm/\ yy;@"/>
    <numFmt numFmtId="168" formatCode="0.0"/>
    <numFmt numFmtId="169" formatCode="* 0.0;* \-_ 0.0;\-"/>
    <numFmt numFmtId="170" formatCode="* #,##0;* \-_ #,##0;\-"/>
    <numFmt numFmtId="171" formatCode="* #,##0.0;* \-_ #,##0.0;\-"/>
    <numFmt numFmtId="172" formatCode="\ @"/>
    <numFmt numFmtId="173" formatCode="0.0%"/>
    <numFmt numFmtId="174" formatCode="#,##0\ "/>
    <numFmt numFmtId="175" formatCode="#,##0.0\ "/>
    <numFmt numFmtId="176" formatCode="#\ ###\ ##0.0\ ;\-\ #\ ###\ ##0.0\ ;\-"/>
    <numFmt numFmtId="177" formatCode="#\ ###\ ##0.0\ ;\-\ #\ ###\ ##0.0\ ;\-\ "/>
    <numFmt numFmtId="178" formatCode="#,##0.0"/>
    <numFmt numFmtId="179" formatCode="[$-407]mmmm\ yyyy;@"/>
  </numFmts>
  <fonts count="53" x14ac:knownFonts="1">
    <font>
      <sz val="10"/>
      <color theme="1"/>
      <name val="Arial"/>
      <family val="2"/>
    </font>
    <font>
      <sz val="10"/>
      <color theme="1"/>
      <name val="Arial"/>
      <family val="2"/>
    </font>
    <font>
      <b/>
      <sz val="10"/>
      <color theme="1"/>
      <name val="Arial"/>
      <family val="2"/>
    </font>
    <font>
      <sz val="10"/>
      <name val="Arial"/>
      <family val="2"/>
    </font>
    <font>
      <b/>
      <sz val="14"/>
      <name val="Arial"/>
      <family val="2"/>
    </font>
    <font>
      <b/>
      <sz val="12"/>
      <name val="Arial"/>
      <family val="2"/>
    </font>
    <font>
      <sz val="11"/>
      <color theme="1"/>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sz val="12"/>
      <name val="Arial"/>
      <family val="2"/>
    </font>
    <font>
      <i/>
      <sz val="10"/>
      <name val="Arial"/>
      <family val="2"/>
    </font>
    <font>
      <sz val="10"/>
      <color indexed="10"/>
      <name val="Arial"/>
      <family val="2"/>
    </font>
    <font>
      <u/>
      <sz val="8"/>
      <color indexed="12"/>
      <name val="Tahoma"/>
      <family val="2"/>
    </font>
    <font>
      <u/>
      <sz val="10"/>
      <color indexed="12"/>
      <name val="Arial"/>
      <family val="2"/>
    </font>
    <font>
      <sz val="8"/>
      <name val="Arial"/>
      <family val="2"/>
    </font>
    <font>
      <sz val="10"/>
      <color indexed="8"/>
      <name val="Arial"/>
      <family val="2"/>
    </font>
    <font>
      <sz val="9"/>
      <name val="Arial"/>
      <family val="2"/>
    </font>
    <font>
      <b/>
      <sz val="11"/>
      <name val="Arial"/>
      <family val="2"/>
    </font>
    <font>
      <i/>
      <sz val="9"/>
      <name val="Arial"/>
      <family val="2"/>
    </font>
    <font>
      <u/>
      <sz val="9"/>
      <name val="Arial"/>
      <family val="2"/>
    </font>
    <font>
      <sz val="12"/>
      <color indexed="9"/>
      <name val="Arial"/>
      <family val="2"/>
    </font>
    <font>
      <sz val="8"/>
      <color rgb="FF000000"/>
      <name val="Arial"/>
      <family val="2"/>
    </font>
    <font>
      <vertAlign val="superscript"/>
      <sz val="8"/>
      <name val="Arial"/>
      <family val="2"/>
    </font>
    <font>
      <sz val="6"/>
      <name val="Arial"/>
      <family val="2"/>
    </font>
    <font>
      <b/>
      <sz val="8"/>
      <name val="Arial"/>
      <family val="2"/>
    </font>
    <font>
      <sz val="7"/>
      <name val="Arial"/>
      <family val="2"/>
    </font>
    <font>
      <vertAlign val="superscript"/>
      <sz val="7"/>
      <name val="Arial"/>
      <family val="2"/>
    </font>
    <font>
      <sz val="10"/>
      <color indexed="9"/>
      <name val="Arial"/>
      <family val="2"/>
    </font>
    <font>
      <sz val="8"/>
      <color indexed="9"/>
      <name val="Arial"/>
      <family val="2"/>
    </font>
    <font>
      <sz val="7"/>
      <color indexed="9"/>
      <name val="Arial"/>
      <family val="2"/>
    </font>
    <font>
      <u/>
      <sz val="7"/>
      <color indexed="12"/>
      <name val="Tahoma"/>
      <family val="2"/>
    </font>
    <font>
      <b/>
      <vertAlign val="superscript"/>
      <sz val="8"/>
      <name val="Arial"/>
      <family val="2"/>
    </font>
    <font>
      <u/>
      <sz val="7"/>
      <color indexed="12"/>
      <name val="Arial"/>
      <family val="2"/>
    </font>
    <font>
      <b/>
      <sz val="10"/>
      <color indexed="8"/>
      <name val="Arial"/>
      <family val="2"/>
    </font>
    <font>
      <vertAlign val="superscript"/>
      <sz val="7"/>
      <color indexed="8"/>
      <name val="Arial"/>
      <family val="2"/>
    </font>
    <font>
      <sz val="7"/>
      <color indexed="8"/>
      <name val="Arial"/>
      <family val="2"/>
    </font>
    <font>
      <vertAlign val="superscript"/>
      <sz val="7"/>
      <color rgb="FF000000"/>
      <name val="Arial"/>
      <family val="2"/>
    </font>
    <font>
      <sz val="7"/>
      <color rgb="FF000000"/>
      <name val="Arial"/>
      <family val="2"/>
    </font>
    <font>
      <sz val="9"/>
      <color indexed="8"/>
      <name val="Arial"/>
      <family val="2"/>
    </font>
    <font>
      <sz val="9"/>
      <color theme="1"/>
      <name val="Arial"/>
      <family val="2"/>
    </font>
    <font>
      <sz val="9"/>
      <color rgb="FF000000"/>
      <name val="Arial"/>
      <family val="2"/>
    </font>
    <font>
      <b/>
      <sz val="11"/>
      <color theme="1"/>
      <name val="Arial"/>
      <family val="2"/>
    </font>
    <font>
      <b/>
      <sz val="9"/>
      <color indexed="8"/>
      <name val="Arial"/>
      <family val="2"/>
    </font>
    <font>
      <u/>
      <sz val="11"/>
      <color theme="10"/>
      <name val="Arial"/>
      <family val="2"/>
    </font>
    <font>
      <u/>
      <sz val="10"/>
      <color theme="10"/>
      <name val="Arial"/>
      <family val="2"/>
    </font>
    <font>
      <b/>
      <sz val="9"/>
      <name val="Arial"/>
      <family val="2"/>
    </font>
    <font>
      <u/>
      <sz val="9"/>
      <color theme="10"/>
      <name val="Arial"/>
      <family val="2"/>
    </font>
    <font>
      <u/>
      <sz val="10"/>
      <name val="Arial"/>
      <family val="2"/>
    </font>
    <font>
      <b/>
      <sz val="10"/>
      <color indexed="12"/>
      <name val="Arial"/>
      <family val="2"/>
    </font>
    <font>
      <u/>
      <sz val="10"/>
      <color indexed="8"/>
      <name val="Arial"/>
      <family val="2"/>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indexed="22"/>
        <bgColor indexed="64"/>
      </patternFill>
    </fill>
  </fills>
  <borders count="35">
    <border>
      <left/>
      <right/>
      <top/>
      <bottom/>
      <diagonal/>
    </border>
    <border>
      <left/>
      <right/>
      <top/>
      <bottom style="thin">
        <color rgb="FF404040"/>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bottom style="thin">
        <color indexed="63"/>
      </bottom>
      <diagonal/>
    </border>
    <border>
      <left/>
      <right/>
      <top/>
      <bottom style="hair">
        <color indexed="22"/>
      </bottom>
      <diagonal/>
    </border>
    <border>
      <left style="hair">
        <color indexed="22"/>
      </left>
      <right/>
      <top style="hair">
        <color indexed="22"/>
      </top>
      <bottom/>
      <diagonal/>
    </border>
    <border>
      <left/>
      <right/>
      <top style="hair">
        <color indexed="22"/>
      </top>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style="hair">
        <color indexed="22"/>
      </top>
      <bottom/>
      <diagonal/>
    </border>
    <border>
      <left style="hair">
        <color indexed="22"/>
      </left>
      <right/>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theme="0" tint="-0.24994659260841701"/>
      </left>
      <right/>
      <top/>
      <bottom/>
      <diagonal/>
    </border>
    <border>
      <left/>
      <right style="hair">
        <color theme="0" tint="-0.14996795556505021"/>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rgb="FFC0C0C0"/>
      </left>
      <right/>
      <top style="hair">
        <color rgb="FFC0C0C0"/>
      </top>
      <bottom/>
      <diagonal/>
    </border>
    <border>
      <left/>
      <right/>
      <top style="hair">
        <color rgb="FFC0C0C0"/>
      </top>
      <bottom/>
      <diagonal/>
    </border>
    <border>
      <left/>
      <right style="hair">
        <color indexed="22"/>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style="hair">
        <color rgb="FFC0C0C0"/>
      </left>
      <right/>
      <top/>
      <bottom style="hair">
        <color rgb="FFC0C0C0"/>
      </bottom>
      <diagonal/>
    </border>
    <border>
      <left/>
      <right style="hair">
        <color rgb="FFBFBFBF"/>
      </right>
      <top/>
      <bottom style="hair">
        <color rgb="FFC0C0C0"/>
      </bottom>
      <diagonal/>
    </border>
    <border>
      <left/>
      <right/>
      <top/>
      <bottom style="hair">
        <color rgb="FFC0C0C0"/>
      </bottom>
      <diagonal/>
    </border>
    <border>
      <left/>
      <right style="hair">
        <color indexed="22"/>
      </right>
      <top/>
      <bottom style="hair">
        <color rgb="FFC0C0C0"/>
      </bottom>
      <diagonal/>
    </border>
    <border>
      <left/>
      <right style="hair">
        <color rgb="FFC0C0C0"/>
      </right>
      <top/>
      <bottom style="hair">
        <color rgb="FFC0C0C0"/>
      </bottom>
      <diagonal/>
    </border>
    <border>
      <left style="hair">
        <color indexed="22"/>
      </left>
      <right/>
      <top/>
      <bottom style="hair">
        <color rgb="FFC0C0C0"/>
      </bottom>
      <diagonal/>
    </border>
    <border>
      <left style="hair">
        <color rgb="FFC0C0C0"/>
      </left>
      <right/>
      <top/>
      <bottom style="hair">
        <color indexed="22"/>
      </bottom>
      <diagonal/>
    </border>
  </borders>
  <cellStyleXfs count="23">
    <xf numFmtId="0" fontId="0" fillId="0" borderId="0"/>
    <xf numFmtId="0" fontId="3" fillId="0" borderId="0"/>
    <xf numFmtId="0" fontId="6" fillId="0" borderId="0"/>
    <xf numFmtId="0" fontId="3" fillId="0" borderId="0"/>
    <xf numFmtId="0" fontId="3" fillId="0" borderId="0"/>
    <xf numFmtId="0" fontId="11"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6" fillId="0" borderId="0"/>
    <xf numFmtId="0" fontId="11" fillId="0" borderId="0"/>
    <xf numFmtId="0" fontId="3" fillId="0" borderId="0"/>
    <xf numFmtId="0" fontId="3" fillId="0" borderId="0"/>
    <xf numFmtId="0" fontId="11" fillId="0" borderId="0"/>
    <xf numFmtId="0" fontId="6" fillId="0" borderId="0"/>
    <xf numFmtId="0" fontId="11" fillId="0" borderId="0"/>
    <xf numFmtId="0" fontId="3" fillId="0" borderId="0"/>
    <xf numFmtId="0" fontId="6" fillId="0" borderId="0"/>
    <xf numFmtId="0" fontId="46" fillId="0" borderId="0" applyNumberFormat="0" applyFill="0" applyBorder="0" applyAlignment="0" applyProtection="0"/>
    <xf numFmtId="0" fontId="6" fillId="0" borderId="0"/>
    <xf numFmtId="0" fontId="46" fillId="0" borderId="0" applyNumberFormat="0" applyFill="0" applyBorder="0" applyAlignment="0" applyProtection="0"/>
    <xf numFmtId="0" fontId="4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6" fillId="0" borderId="0"/>
  </cellStyleXfs>
  <cellXfs count="691">
    <xf numFmtId="0" fontId="0" fillId="0" borderId="0" xfId="0"/>
    <xf numFmtId="164" fontId="3" fillId="0" borderId="1" xfId="1" applyNumberFormat="1" applyFont="1" applyFill="1" applyBorder="1" applyAlignment="1">
      <alignment horizontal="left" vertical="center"/>
    </xf>
    <xf numFmtId="164" fontId="3" fillId="0" borderId="1" xfId="1" applyNumberFormat="1" applyFont="1" applyFill="1" applyBorder="1" applyAlignment="1">
      <alignment horizontal="centerContinuous" vertical="center" shrinkToFit="1"/>
    </xf>
    <xf numFmtId="0" fontId="3" fillId="0" borderId="0" xfId="1" applyFont="1" applyFill="1" applyBorder="1" applyAlignment="1">
      <alignment horizontal="centerContinuous" vertical="center" shrinkToFit="1"/>
    </xf>
    <xf numFmtId="0" fontId="3" fillId="0" borderId="0" xfId="1" applyBorder="1"/>
    <xf numFmtId="0" fontId="4" fillId="0" borderId="0" xfId="1" applyFont="1" applyBorder="1" applyAlignment="1">
      <alignment horizontal="centerContinuous" vertical="center"/>
    </xf>
    <xf numFmtId="0" fontId="3" fillId="0" borderId="0" xfId="1" applyBorder="1" applyAlignment="1">
      <alignment horizontal="centerContinuous" vertical="center"/>
    </xf>
    <xf numFmtId="0" fontId="3" fillId="0" borderId="0" xfId="1" applyFont="1" applyBorder="1"/>
    <xf numFmtId="0" fontId="3" fillId="0" borderId="2" xfId="1" applyFont="1" applyBorder="1"/>
    <xf numFmtId="0" fontId="5" fillId="0" borderId="3" xfId="1" applyFont="1" applyBorder="1" applyAlignment="1">
      <alignment horizontal="center"/>
    </xf>
    <xf numFmtId="0" fontId="3" fillId="0" borderId="4" xfId="1" applyFont="1" applyBorder="1"/>
    <xf numFmtId="0" fontId="6" fillId="0" borderId="0" xfId="2" applyFont="1"/>
    <xf numFmtId="0" fontId="6" fillId="0" borderId="0" xfId="2"/>
    <xf numFmtId="0" fontId="3" fillId="0" borderId="1" xfId="3" applyBorder="1"/>
    <xf numFmtId="0" fontId="3" fillId="0" borderId="1" xfId="3" applyFont="1" applyFill="1" applyBorder="1"/>
    <xf numFmtId="0" fontId="3" fillId="0" borderId="1" xfId="4" applyFont="1" applyBorder="1" applyAlignment="1">
      <alignment horizontal="right" vertical="center"/>
    </xf>
    <xf numFmtId="0" fontId="3" fillId="0" borderId="0" xfId="3" applyFont="1"/>
    <xf numFmtId="164" fontId="7" fillId="0" borderId="0" xfId="3" applyNumberFormat="1" applyFont="1" applyFill="1" applyBorder="1" applyAlignment="1">
      <alignment horizontal="left" vertical="center"/>
    </xf>
    <xf numFmtId="0" fontId="8" fillId="0" borderId="0" xfId="3" applyFont="1" applyFill="1" applyBorder="1" applyAlignment="1">
      <alignment horizontal="centerContinuous" vertical="center" shrinkToFit="1"/>
    </xf>
    <xf numFmtId="164" fontId="7" fillId="0" borderId="0" xfId="3" applyNumberFormat="1" applyFont="1" applyFill="1" applyBorder="1" applyAlignment="1">
      <alignment horizontal="centerContinuous" vertical="center" shrinkToFit="1"/>
    </xf>
    <xf numFmtId="0" fontId="9" fillId="0" borderId="0" xfId="3" applyFont="1" applyFill="1" applyBorder="1" applyAlignment="1">
      <alignment horizontal="centerContinuous" vertical="center" shrinkToFit="1"/>
    </xf>
    <xf numFmtId="0" fontId="3" fillId="0" borderId="0" xfId="3" applyFont="1" applyFill="1" applyBorder="1"/>
    <xf numFmtId="0" fontId="10" fillId="0" borderId="0" xfId="3" applyFont="1" applyFill="1" applyBorder="1"/>
    <xf numFmtId="0" fontId="3" fillId="0" borderId="0" xfId="3" applyFont="1" applyBorder="1"/>
    <xf numFmtId="0" fontId="12" fillId="0" borderId="0" xfId="3" applyFont="1" applyBorder="1"/>
    <xf numFmtId="0" fontId="10" fillId="0" borderId="0" xfId="3" applyFont="1" applyFill="1" applyBorder="1" applyAlignment="1">
      <alignment vertical="top"/>
    </xf>
    <xf numFmtId="0" fontId="3" fillId="0" borderId="0" xfId="3" applyFont="1" applyFill="1" applyBorder="1" applyAlignment="1">
      <alignment vertical="top"/>
    </xf>
    <xf numFmtId="0" fontId="3" fillId="0" borderId="0" xfId="3" applyFont="1" applyFill="1" applyBorder="1" applyAlignment="1">
      <alignment horizontal="left" wrapText="1"/>
    </xf>
    <xf numFmtId="164" fontId="3" fillId="0" borderId="0" xfId="3" applyNumberFormat="1" applyFont="1" applyFill="1" applyBorder="1" applyAlignment="1">
      <alignment horizontal="left" wrapText="1"/>
    </xf>
    <xf numFmtId="0" fontId="13" fillId="0" borderId="0" xfId="3" applyFont="1" applyFill="1" applyBorder="1" applyAlignment="1">
      <alignment horizontal="left" wrapText="1"/>
    </xf>
    <xf numFmtId="0" fontId="3" fillId="0" borderId="0" xfId="3" applyFont="1" applyBorder="1" applyAlignment="1"/>
    <xf numFmtId="165" fontId="3" fillId="0" borderId="0" xfId="3" applyNumberFormat="1" applyFont="1" applyFill="1" applyBorder="1" applyAlignment="1">
      <alignment horizontal="left" wrapText="1"/>
    </xf>
    <xf numFmtId="14" fontId="3" fillId="0" borderId="0" xfId="3" applyNumberFormat="1" applyFont="1" applyFill="1" applyBorder="1" applyAlignment="1">
      <alignment horizontal="left" wrapText="1"/>
    </xf>
    <xf numFmtId="0" fontId="10" fillId="0" borderId="0" xfId="4" applyFont="1" applyFill="1" applyBorder="1"/>
    <xf numFmtId="0" fontId="3" fillId="0" borderId="0" xfId="4" applyFont="1" applyFill="1" applyBorder="1"/>
    <xf numFmtId="164" fontId="3" fillId="0" borderId="0" xfId="4" applyNumberFormat="1" applyFont="1" applyFill="1" applyBorder="1" applyAlignment="1">
      <alignment horizontal="left" vertical="top" wrapText="1"/>
    </xf>
    <xf numFmtId="0" fontId="3" fillId="0" borderId="0" xfId="3" applyFont="1" applyFill="1" applyBorder="1" applyAlignment="1">
      <alignment wrapText="1"/>
    </xf>
    <xf numFmtId="0" fontId="3" fillId="0" borderId="0" xfId="4" applyFont="1" applyFill="1" applyBorder="1" applyAlignment="1">
      <alignment vertical="top" wrapText="1"/>
    </xf>
    <xf numFmtId="0" fontId="14" fillId="2" borderId="0" xfId="3" applyFont="1" applyFill="1" applyBorder="1"/>
    <xf numFmtId="0" fontId="16" fillId="0" borderId="0" xfId="6" applyFont="1" applyFill="1" applyBorder="1" applyAlignment="1" applyProtection="1">
      <alignment vertical="top" wrapText="1"/>
    </xf>
    <xf numFmtId="0" fontId="14" fillId="0" borderId="0" xfId="3" applyFont="1" applyFill="1" applyBorder="1" applyAlignment="1">
      <alignment wrapText="1"/>
    </xf>
    <xf numFmtId="0" fontId="14" fillId="2" borderId="0" xfId="3" applyFont="1" applyFill="1"/>
    <xf numFmtId="0" fontId="17" fillId="0" borderId="0" xfId="3" applyFont="1" applyFill="1" applyBorder="1" applyAlignment="1"/>
    <xf numFmtId="0" fontId="17" fillId="0" borderId="0" xfId="3" applyFont="1" applyBorder="1" applyAlignment="1"/>
    <xf numFmtId="0" fontId="14" fillId="0" borderId="0" xfId="3" applyFont="1"/>
    <xf numFmtId="0" fontId="18" fillId="0" borderId="0" xfId="3" applyFont="1" applyBorder="1" applyAlignment="1">
      <alignment wrapText="1"/>
    </xf>
    <xf numFmtId="0" fontId="10" fillId="0" borderId="0" xfId="3" applyFont="1" applyBorder="1" applyAlignment="1">
      <alignment vertical="top"/>
    </xf>
    <xf numFmtId="0" fontId="3" fillId="0" borderId="0" xfId="3" applyFont="1" applyBorder="1" applyAlignment="1">
      <alignment vertical="top" wrapText="1"/>
    </xf>
    <xf numFmtId="0" fontId="3" fillId="0" borderId="0" xfId="3" applyFont="1" applyBorder="1" applyAlignment="1">
      <alignment horizontal="left" vertical="top" wrapText="1"/>
    </xf>
    <xf numFmtId="0" fontId="3" fillId="0" borderId="0" xfId="3" applyFont="1" applyBorder="1" applyAlignment="1">
      <alignment horizontal="left" vertical="top"/>
    </xf>
    <xf numFmtId="0" fontId="3" fillId="0" borderId="0" xfId="3" applyFont="1" applyBorder="1" applyAlignment="1">
      <alignment vertical="top"/>
    </xf>
    <xf numFmtId="0" fontId="18" fillId="0" borderId="0" xfId="3" applyFont="1" applyFill="1" applyBorder="1" applyAlignment="1">
      <alignment vertical="top"/>
    </xf>
    <xf numFmtId="0" fontId="3" fillId="0" borderId="0" xfId="3" applyFont="1" applyFill="1" applyBorder="1" applyAlignment="1">
      <alignment vertical="top" wrapText="1"/>
    </xf>
    <xf numFmtId="0" fontId="18" fillId="0" borderId="0" xfId="3" applyFont="1" applyFill="1" applyBorder="1" applyAlignment="1"/>
    <xf numFmtId="0" fontId="3" fillId="0" borderId="0" xfId="3" applyNumberFormat="1" applyFont="1" applyBorder="1" applyAlignment="1">
      <alignment horizontal="left" wrapText="1"/>
    </xf>
    <xf numFmtId="0" fontId="3" fillId="0" borderId="0" xfId="3" applyNumberFormat="1" applyFont="1" applyBorder="1" applyAlignment="1"/>
    <xf numFmtId="0" fontId="3" fillId="0" borderId="5" xfId="8" applyFont="1" applyBorder="1" applyAlignment="1">
      <alignment horizontal="right" vertical="center"/>
    </xf>
    <xf numFmtId="0" fontId="19" fillId="0" borderId="5" xfId="8" applyFont="1" applyBorder="1"/>
    <xf numFmtId="0" fontId="19" fillId="0" borderId="0" xfId="8" applyFont="1" applyBorder="1"/>
    <xf numFmtId="0" fontId="19" fillId="0" borderId="0" xfId="8" applyFont="1" applyBorder="1" applyAlignment="1">
      <alignment horizontal="left"/>
    </xf>
    <xf numFmtId="0" fontId="19" fillId="0" borderId="0" xfId="8" applyFont="1" applyAlignment="1">
      <alignment horizontal="left"/>
    </xf>
    <xf numFmtId="0" fontId="5" fillId="0" borderId="0" xfId="8" applyFont="1" applyFill="1" applyAlignment="1"/>
    <xf numFmtId="0" fontId="10" fillId="0" borderId="0" xfId="9" applyFont="1" applyAlignment="1">
      <alignment horizontal="left"/>
    </xf>
    <xf numFmtId="0" fontId="20" fillId="0" borderId="0" xfId="8" applyFont="1" applyAlignment="1">
      <alignment horizontal="left"/>
    </xf>
    <xf numFmtId="0" fontId="3" fillId="0" borderId="0" xfId="9" applyFont="1" applyAlignment="1">
      <alignment horizontal="left"/>
    </xf>
    <xf numFmtId="0" fontId="3" fillId="0" borderId="0" xfId="8" applyFont="1" applyAlignment="1"/>
    <xf numFmtId="0" fontId="3" fillId="0" borderId="0" xfId="9" applyFont="1" applyAlignment="1"/>
    <xf numFmtId="0" fontId="10" fillId="0" borderId="0" xfId="8" applyFont="1" applyAlignment="1">
      <alignment horizontal="left"/>
    </xf>
    <xf numFmtId="0" fontId="10" fillId="0" borderId="0" xfId="4" applyFont="1" applyBorder="1" applyAlignment="1">
      <alignment horizontal="left"/>
    </xf>
    <xf numFmtId="0" fontId="10" fillId="0" borderId="0" xfId="8" applyFont="1" applyFill="1" applyAlignment="1">
      <alignment horizontal="left"/>
    </xf>
    <xf numFmtId="0" fontId="3" fillId="0" borderId="0" xfId="8" applyFont="1" applyFill="1" applyBorder="1" applyAlignment="1">
      <alignment horizontal="left"/>
    </xf>
    <xf numFmtId="0" fontId="3" fillId="0" borderId="0" xfId="4" applyFont="1" applyBorder="1" applyAlignment="1">
      <alignment horizontal="left"/>
    </xf>
    <xf numFmtId="0" fontId="16" fillId="0" borderId="0" xfId="8" applyFont="1" applyFill="1" applyBorder="1" applyAlignment="1">
      <alignment horizontal="right"/>
    </xf>
    <xf numFmtId="49" fontId="16" fillId="0" borderId="0" xfId="6" applyNumberFormat="1" applyFont="1" applyFill="1" applyBorder="1" applyAlignment="1" applyProtection="1">
      <alignment horizontal="left"/>
    </xf>
    <xf numFmtId="0" fontId="3" fillId="0" borderId="0" xfId="8" applyFont="1" applyBorder="1" applyAlignment="1"/>
    <xf numFmtId="0" fontId="3" fillId="0" borderId="0" xfId="8" applyFont="1" applyBorder="1" applyAlignment="1">
      <alignment horizontal="left"/>
    </xf>
    <xf numFmtId="14" fontId="3" fillId="0" borderId="0" xfId="8" applyNumberFormat="1" applyFont="1" applyFill="1" applyBorder="1" applyAlignment="1">
      <alignment horizontal="left"/>
    </xf>
    <xf numFmtId="0" fontId="3" fillId="0" borderId="0" xfId="8" applyFont="1" applyBorder="1"/>
    <xf numFmtId="0" fontId="13" fillId="0" borderId="0" xfId="8" applyFont="1" applyBorder="1" applyAlignment="1"/>
    <xf numFmtId="0" fontId="13" fillId="0" borderId="0" xfId="8" applyFont="1" applyBorder="1" applyAlignment="1">
      <alignment horizontal="left"/>
    </xf>
    <xf numFmtId="0" fontId="3" fillId="0" borderId="0" xfId="8" applyFont="1" applyBorder="1" applyAlignment="1">
      <alignment horizontal="left" wrapText="1"/>
    </xf>
    <xf numFmtId="0" fontId="13" fillId="0" borderId="0" xfId="8" applyFont="1" applyBorder="1" applyAlignment="1">
      <alignment wrapText="1"/>
    </xf>
    <xf numFmtId="0" fontId="19" fillId="0" borderId="0" xfId="8" applyFont="1" applyBorder="1" applyAlignment="1">
      <alignment horizontal="left" wrapText="1"/>
    </xf>
    <xf numFmtId="0" fontId="21" fillId="0" borderId="0" xfId="8" applyFont="1" applyBorder="1" applyAlignment="1">
      <alignment horizontal="left" wrapText="1"/>
    </xf>
    <xf numFmtId="0" fontId="22" fillId="0" borderId="0" xfId="8" applyFont="1" applyBorder="1" applyAlignment="1" applyProtection="1">
      <alignment horizontal="left" indent="10"/>
    </xf>
    <xf numFmtId="0" fontId="22" fillId="0" borderId="0" xfId="8" applyFont="1" applyBorder="1" applyAlignment="1" applyProtection="1">
      <alignment horizontal="left"/>
    </xf>
    <xf numFmtId="0" fontId="22" fillId="0" borderId="0" xfId="8" applyFont="1" applyAlignment="1" applyProtection="1">
      <alignment horizontal="left" indent="10"/>
    </xf>
    <xf numFmtId="0" fontId="19" fillId="0" borderId="0" xfId="8" applyFont="1" applyBorder="1" applyAlignment="1">
      <alignment horizontal="left" indent="10"/>
    </xf>
    <xf numFmtId="164" fontId="3" fillId="0" borderId="1" xfId="4" applyNumberFormat="1" applyFont="1" applyFill="1" applyBorder="1" applyAlignment="1">
      <alignment horizontal="left" vertical="center"/>
    </xf>
    <xf numFmtId="164" fontId="3" fillId="0" borderId="1" xfId="4" applyNumberFormat="1" applyFont="1" applyFill="1" applyBorder="1" applyAlignment="1">
      <alignment horizontal="centerContinuous" vertical="center" shrinkToFit="1"/>
    </xf>
    <xf numFmtId="0" fontId="3" fillId="0" borderId="1" xfId="4" applyFont="1" applyFill="1" applyBorder="1" applyAlignment="1">
      <alignment horizontal="centerContinuous" vertical="center" shrinkToFit="1"/>
    </xf>
    <xf numFmtId="0" fontId="3" fillId="0" borderId="0" xfId="4" applyBorder="1"/>
    <xf numFmtId="0" fontId="4" fillId="0" borderId="0" xfId="4" applyFont="1" applyBorder="1" applyAlignment="1">
      <alignment horizontal="centerContinuous" vertical="center"/>
    </xf>
    <xf numFmtId="0" fontId="3" fillId="0" borderId="0" xfId="4" applyBorder="1" applyAlignment="1">
      <alignment horizontal="centerContinuous" vertical="center"/>
    </xf>
    <xf numFmtId="0" fontId="12" fillId="0" borderId="0" xfId="4" applyFont="1" applyBorder="1"/>
    <xf numFmtId="0" fontId="23" fillId="0" borderId="0" xfId="4" applyFont="1" applyFill="1" applyBorder="1" applyAlignment="1">
      <alignment horizontal="left" vertical="center"/>
    </xf>
    <xf numFmtId="0" fontId="17" fillId="0" borderId="0" xfId="4" applyFont="1" applyBorder="1"/>
    <xf numFmtId="0" fontId="17" fillId="0" borderId="0" xfId="9" applyFont="1" applyFill="1"/>
    <xf numFmtId="3" fontId="17" fillId="0" borderId="16" xfId="9" applyNumberFormat="1" applyFont="1" applyFill="1" applyBorder="1" applyAlignment="1">
      <alignment horizontal="center" vertical="center"/>
    </xf>
    <xf numFmtId="168" fontId="17" fillId="0" borderId="16" xfId="9" applyNumberFormat="1" applyFont="1" applyFill="1" applyBorder="1" applyAlignment="1">
      <alignment horizontal="center" vertical="center"/>
    </xf>
    <xf numFmtId="1" fontId="26" fillId="0" borderId="16" xfId="9" applyNumberFormat="1" applyFont="1" applyFill="1" applyBorder="1" applyAlignment="1">
      <alignment horizontal="center" vertical="center"/>
    </xf>
    <xf numFmtId="0" fontId="26" fillId="0" borderId="0" xfId="9" applyFont="1" applyFill="1"/>
    <xf numFmtId="1" fontId="27" fillId="0" borderId="7" xfId="9" applyNumberFormat="1" applyFont="1" applyFill="1" applyBorder="1" applyAlignment="1">
      <alignment horizontal="left"/>
    </xf>
    <xf numFmtId="1" fontId="27" fillId="0" borderId="0" xfId="9" applyNumberFormat="1" applyFont="1" applyFill="1" applyBorder="1" applyAlignment="1">
      <alignment horizontal="center"/>
    </xf>
    <xf numFmtId="1" fontId="27" fillId="0" borderId="3" xfId="9" applyNumberFormat="1" applyFont="1" applyFill="1" applyBorder="1" applyAlignment="1">
      <alignment horizontal="center"/>
    </xf>
    <xf numFmtId="3" fontId="17" fillId="0" borderId="7" xfId="9" applyNumberFormat="1" applyFont="1" applyFill="1" applyBorder="1" applyAlignment="1">
      <alignment horizontal="center"/>
    </xf>
    <xf numFmtId="3" fontId="17" fillId="0" borderId="8" xfId="9" applyNumberFormat="1" applyFont="1" applyFill="1" applyBorder="1" applyAlignment="1">
      <alignment horizontal="center"/>
    </xf>
    <xf numFmtId="3" fontId="17" fillId="0" borderId="12" xfId="9" applyNumberFormat="1" applyFont="1" applyFill="1" applyBorder="1" applyAlignment="1">
      <alignment horizontal="center"/>
    </xf>
    <xf numFmtId="1" fontId="17" fillId="0" borderId="7" xfId="9" applyNumberFormat="1" applyFont="1" applyFill="1" applyBorder="1" applyAlignment="1">
      <alignment horizontal="center"/>
    </xf>
    <xf numFmtId="1" fontId="17" fillId="0" borderId="12" xfId="9" applyNumberFormat="1" applyFont="1" applyFill="1" applyBorder="1" applyAlignment="1">
      <alignment horizontal="center"/>
    </xf>
    <xf numFmtId="0" fontId="17" fillId="0" borderId="0" xfId="9" applyFont="1" applyFill="1" applyAlignment="1"/>
    <xf numFmtId="49" fontId="27" fillId="0" borderId="13" xfId="9" applyNumberFormat="1" applyFont="1" applyFill="1" applyBorder="1" applyAlignment="1"/>
    <xf numFmtId="0" fontId="27" fillId="0" borderId="0" xfId="9" applyFont="1" applyFill="1" applyBorder="1" applyAlignment="1"/>
    <xf numFmtId="169" fontId="17" fillId="0" borderId="3" xfId="9" applyNumberFormat="1" applyFont="1" applyFill="1" applyBorder="1" applyAlignment="1">
      <alignment horizontal="right"/>
    </xf>
    <xf numFmtId="170" fontId="17" fillId="0" borderId="0" xfId="9" applyNumberFormat="1" applyFont="1" applyFill="1" applyBorder="1" applyAlignment="1">
      <alignment horizontal="right"/>
    </xf>
    <xf numFmtId="170" fontId="17" fillId="0" borderId="13" xfId="9" applyNumberFormat="1" applyFont="1" applyFill="1" applyBorder="1" applyAlignment="1">
      <alignment horizontal="right"/>
    </xf>
    <xf numFmtId="171" fontId="17" fillId="0" borderId="17" xfId="9" applyNumberFormat="1" applyFont="1" applyFill="1" applyBorder="1" applyAlignment="1">
      <alignment horizontal="right"/>
    </xf>
    <xf numFmtId="0" fontId="17" fillId="0" borderId="0" xfId="9" applyFont="1" applyFill="1" applyAlignment="1">
      <alignment wrapText="1"/>
    </xf>
    <xf numFmtId="49" fontId="17" fillId="0" borderId="13" xfId="9" applyNumberFormat="1" applyFont="1" applyFill="1" applyBorder="1" applyAlignment="1"/>
    <xf numFmtId="49" fontId="17" fillId="0" borderId="0" xfId="9" applyNumberFormat="1" applyFont="1" applyFill="1" applyBorder="1" applyAlignment="1"/>
    <xf numFmtId="172" fontId="17" fillId="0" borderId="13" xfId="9" applyNumberFormat="1" applyFont="1" applyFill="1" applyBorder="1" applyAlignment="1"/>
    <xf numFmtId="0" fontId="17" fillId="0" borderId="0" xfId="4" applyFont="1" applyFill="1" applyBorder="1" applyAlignment="1">
      <alignment horizontal="left"/>
    </xf>
    <xf numFmtId="173" fontId="17" fillId="0" borderId="0" xfId="9" applyNumberFormat="1" applyFont="1" applyFill="1" applyBorder="1" applyAlignment="1"/>
    <xf numFmtId="172" fontId="17" fillId="0" borderId="14" xfId="9" applyNumberFormat="1" applyFont="1" applyFill="1" applyBorder="1" applyAlignment="1"/>
    <xf numFmtId="49" fontId="17" fillId="0" borderId="6" xfId="9" applyNumberFormat="1" applyFont="1" applyFill="1" applyBorder="1" applyAlignment="1"/>
    <xf numFmtId="169" fontId="17" fillId="0" borderId="4" xfId="9" applyNumberFormat="1" applyFont="1" applyFill="1" applyBorder="1" applyAlignment="1">
      <alignment horizontal="right"/>
    </xf>
    <xf numFmtId="1" fontId="27" fillId="0" borderId="13" xfId="9" applyNumberFormat="1" applyFont="1" applyFill="1" applyBorder="1" applyAlignment="1">
      <alignment horizontal="left"/>
    </xf>
    <xf numFmtId="1" fontId="27" fillId="0" borderId="3" xfId="9" applyNumberFormat="1" applyFont="1" applyFill="1" applyBorder="1" applyAlignment="1">
      <alignment horizontal="right"/>
    </xf>
    <xf numFmtId="3" fontId="17" fillId="0" borderId="7" xfId="9" applyNumberFormat="1" applyFont="1" applyFill="1" applyBorder="1" applyAlignment="1">
      <alignment horizontal="right"/>
    </xf>
    <xf numFmtId="3" fontId="17" fillId="0" borderId="8" xfId="9" applyNumberFormat="1" applyFont="1" applyFill="1" applyBorder="1" applyAlignment="1">
      <alignment horizontal="right"/>
    </xf>
    <xf numFmtId="3" fontId="17" fillId="0" borderId="12" xfId="9" applyNumberFormat="1" applyFont="1" applyFill="1" applyBorder="1" applyAlignment="1">
      <alignment horizontal="right"/>
    </xf>
    <xf numFmtId="1" fontId="17" fillId="0" borderId="7" xfId="9" applyNumberFormat="1" applyFont="1" applyFill="1" applyBorder="1" applyAlignment="1">
      <alignment horizontal="right"/>
    </xf>
    <xf numFmtId="1" fontId="17" fillId="0" borderId="12" xfId="9" applyNumberFormat="1" applyFont="1" applyFill="1" applyBorder="1" applyAlignment="1">
      <alignment horizontal="right"/>
    </xf>
    <xf numFmtId="1" fontId="17" fillId="0" borderId="3" xfId="9" applyNumberFormat="1" applyFont="1" applyFill="1" applyBorder="1" applyAlignment="1">
      <alignment horizontal="right"/>
    </xf>
    <xf numFmtId="3" fontId="17" fillId="0" borderId="13" xfId="9" applyNumberFormat="1" applyFont="1" applyFill="1" applyBorder="1" applyAlignment="1">
      <alignment horizontal="right"/>
    </xf>
    <xf numFmtId="3" fontId="17" fillId="0" borderId="0" xfId="9" applyNumberFormat="1" applyFont="1" applyFill="1" applyBorder="1" applyAlignment="1">
      <alignment horizontal="right"/>
    </xf>
    <xf numFmtId="3" fontId="17" fillId="0" borderId="17" xfId="9" applyNumberFormat="1" applyFont="1" applyFill="1" applyBorder="1" applyAlignment="1">
      <alignment horizontal="right"/>
    </xf>
    <xf numFmtId="174" fontId="17" fillId="0" borderId="13" xfId="9" applyNumberFormat="1" applyFont="1" applyFill="1" applyBorder="1" applyAlignment="1">
      <alignment horizontal="right"/>
    </xf>
    <xf numFmtId="175" fontId="17" fillId="0" borderId="17" xfId="9" applyNumberFormat="1" applyFont="1" applyFill="1" applyBorder="1" applyAlignment="1">
      <alignment horizontal="right"/>
    </xf>
    <xf numFmtId="170" fontId="17" fillId="0" borderId="13" xfId="9" applyNumberFormat="1" applyFont="1" applyFill="1" applyBorder="1" applyAlignment="1">
      <alignment horizontal="right" wrapText="1"/>
    </xf>
    <xf numFmtId="170" fontId="17" fillId="0" borderId="17" xfId="9" applyNumberFormat="1" applyFont="1" applyFill="1" applyBorder="1" applyAlignment="1">
      <alignment horizontal="right"/>
    </xf>
    <xf numFmtId="168" fontId="27" fillId="0" borderId="3" xfId="9" applyNumberFormat="1" applyFont="1" applyFill="1" applyBorder="1" applyAlignment="1">
      <alignment horizontal="right"/>
    </xf>
    <xf numFmtId="49" fontId="17" fillId="0" borderId="14" xfId="9" applyNumberFormat="1" applyFont="1" applyFill="1" applyBorder="1" applyAlignment="1"/>
    <xf numFmtId="170" fontId="17" fillId="0" borderId="14" xfId="9" applyNumberFormat="1" applyFont="1" applyFill="1" applyBorder="1" applyAlignment="1">
      <alignment horizontal="right"/>
    </xf>
    <xf numFmtId="170" fontId="17" fillId="0" borderId="6" xfId="9" applyNumberFormat="1" applyFont="1" applyFill="1" applyBorder="1" applyAlignment="1">
      <alignment horizontal="right"/>
    </xf>
    <xf numFmtId="170" fontId="17" fillId="0" borderId="15" xfId="9" applyNumberFormat="1" applyFont="1" applyFill="1" applyBorder="1" applyAlignment="1">
      <alignment horizontal="right"/>
    </xf>
    <xf numFmtId="171" fontId="17" fillId="0" borderId="15" xfId="9" applyNumberFormat="1" applyFont="1" applyFill="1" applyBorder="1" applyAlignment="1">
      <alignment horizontal="right"/>
    </xf>
    <xf numFmtId="172" fontId="28" fillId="0" borderId="0" xfId="9" applyNumberFormat="1" applyFont="1" applyFill="1" applyBorder="1"/>
    <xf numFmtId="3" fontId="28" fillId="0" borderId="0" xfId="9" applyNumberFormat="1" applyFont="1" applyFill="1" applyBorder="1"/>
    <xf numFmtId="3" fontId="28" fillId="0" borderId="0" xfId="9" applyNumberFormat="1" applyFont="1" applyFill="1" applyBorder="1" applyAlignment="1">
      <alignment horizontal="right"/>
    </xf>
    <xf numFmtId="168" fontId="28" fillId="0" borderId="0" xfId="9" applyNumberFormat="1" applyFont="1" applyFill="1" applyBorder="1" applyAlignment="1">
      <alignment horizontal="right" vertical="top"/>
    </xf>
    <xf numFmtId="0" fontId="28" fillId="0" borderId="0" xfId="9" applyFont="1" applyFill="1"/>
    <xf numFmtId="49" fontId="28" fillId="0" borderId="0" xfId="9" applyNumberFormat="1" applyFont="1" applyFill="1" applyBorder="1" applyAlignment="1">
      <alignment vertical="center"/>
    </xf>
    <xf numFmtId="0" fontId="26" fillId="0" borderId="0" xfId="9" applyFont="1" applyFill="1" applyAlignment="1">
      <alignment vertical="center"/>
    </xf>
    <xf numFmtId="0" fontId="26" fillId="0" borderId="0" xfId="9" applyFont="1" applyFill="1" applyAlignment="1">
      <alignment vertical="center" wrapText="1"/>
    </xf>
    <xf numFmtId="173" fontId="17" fillId="0" borderId="0" xfId="9" applyNumberFormat="1" applyFont="1" applyFill="1"/>
    <xf numFmtId="3" fontId="17" fillId="0" borderId="0" xfId="9" applyNumberFormat="1" applyFont="1" applyFill="1"/>
    <xf numFmtId="168" fontId="17" fillId="0" borderId="0" xfId="9" applyNumberFormat="1" applyFont="1" applyFill="1"/>
    <xf numFmtId="0" fontId="30" fillId="2" borderId="0" xfId="4" applyFont="1" applyFill="1" applyBorder="1"/>
    <xf numFmtId="0" fontId="30" fillId="0" borderId="0" xfId="4" applyFont="1" applyBorder="1"/>
    <xf numFmtId="0" fontId="23" fillId="2" borderId="0" xfId="4" applyFont="1" applyFill="1" applyBorder="1"/>
    <xf numFmtId="0" fontId="23" fillId="0" borderId="0" xfId="4" applyFont="1" applyBorder="1"/>
    <xf numFmtId="0" fontId="23" fillId="0" borderId="0" xfId="4" applyFont="1" applyFill="1" applyBorder="1" applyAlignment="1">
      <alignment horizontal="centerContinuous"/>
    </xf>
    <xf numFmtId="166" fontId="10" fillId="0" borderId="0" xfId="4" applyNumberFormat="1" applyFont="1" applyFill="1" applyBorder="1" applyAlignment="1">
      <alignment horizontal="left"/>
    </xf>
    <xf numFmtId="0" fontId="23" fillId="2" borderId="0" xfId="4" applyFont="1" applyFill="1" applyBorder="1" applyAlignment="1"/>
    <xf numFmtId="0" fontId="23" fillId="0" borderId="0" xfId="4" applyFont="1" applyBorder="1" applyAlignment="1"/>
    <xf numFmtId="0" fontId="12" fillId="0" borderId="0" xfId="4" applyFont="1" applyBorder="1" applyAlignment="1"/>
    <xf numFmtId="164" fontId="17" fillId="0" borderId="0" xfId="4" applyNumberFormat="1" applyFont="1" applyBorder="1" applyAlignment="1">
      <alignment horizontal="left" wrapText="1"/>
    </xf>
    <xf numFmtId="0" fontId="12" fillId="0" borderId="6" xfId="4" applyFont="1" applyBorder="1"/>
    <xf numFmtId="0" fontId="17" fillId="0" borderId="6" xfId="4" applyFont="1" applyBorder="1"/>
    <xf numFmtId="166" fontId="17" fillId="0" borderId="6" xfId="4" applyNumberFormat="1" applyFont="1" applyFill="1" applyBorder="1" applyAlignment="1">
      <alignment vertical="center"/>
    </xf>
    <xf numFmtId="166" fontId="10" fillId="0" borderId="7" xfId="4" applyNumberFormat="1" applyFont="1" applyFill="1" applyBorder="1" applyAlignment="1">
      <alignment horizontal="left" vertical="center"/>
    </xf>
    <xf numFmtId="166" fontId="10" fillId="0" borderId="8" xfId="4" applyNumberFormat="1" applyFont="1" applyFill="1" applyBorder="1" applyAlignment="1">
      <alignment horizontal="left" vertical="center"/>
    </xf>
    <xf numFmtId="166" fontId="10" fillId="0" borderId="12" xfId="4" applyNumberFormat="1" applyFont="1" applyFill="1" applyBorder="1" applyAlignment="1">
      <alignment horizontal="left" vertical="center"/>
    </xf>
    <xf numFmtId="166" fontId="17" fillId="0" borderId="13" xfId="4" applyNumberFormat="1" applyFont="1" applyFill="1" applyBorder="1" applyAlignment="1">
      <alignment vertical="center"/>
    </xf>
    <xf numFmtId="166" fontId="17" fillId="0" borderId="0" xfId="4" applyNumberFormat="1" applyFont="1" applyFill="1" applyBorder="1" applyAlignment="1">
      <alignment vertical="center"/>
    </xf>
    <xf numFmtId="166" fontId="17" fillId="0" borderId="17" xfId="4" applyNumberFormat="1" applyFont="1" applyFill="1" applyBorder="1" applyAlignment="1">
      <alignment vertical="center"/>
    </xf>
    <xf numFmtId="0" fontId="12" fillId="0" borderId="0" xfId="4" applyFont="1" applyBorder="1" applyAlignment="1">
      <alignment vertical="center"/>
    </xf>
    <xf numFmtId="168" fontId="17" fillId="0" borderId="6" xfId="9" applyNumberFormat="1" applyFont="1" applyFill="1" applyBorder="1" applyAlignment="1"/>
    <xf numFmtId="174" fontId="17" fillId="0" borderId="6" xfId="9" applyNumberFormat="1" applyFont="1" applyFill="1" applyBorder="1" applyAlignment="1"/>
    <xf numFmtId="174" fontId="17" fillId="0" borderId="15" xfId="9" applyNumberFormat="1" applyFont="1" applyFill="1" applyBorder="1" applyAlignment="1"/>
    <xf numFmtId="175" fontId="17" fillId="0" borderId="0" xfId="9" applyNumberFormat="1" applyFont="1" applyFill="1" applyBorder="1" applyAlignment="1"/>
    <xf numFmtId="0" fontId="17" fillId="0" borderId="0" xfId="9" applyFont="1" applyFill="1" applyBorder="1" applyAlignment="1"/>
    <xf numFmtId="168" fontId="17" fillId="0" borderId="0" xfId="9" applyNumberFormat="1" applyFont="1" applyFill="1" applyBorder="1" applyAlignment="1"/>
    <xf numFmtId="174" fontId="17" fillId="0" borderId="0" xfId="9" applyNumberFormat="1" applyFont="1" applyFill="1" applyBorder="1" applyAlignment="1"/>
    <xf numFmtId="174" fontId="17" fillId="0" borderId="17" xfId="9" applyNumberFormat="1" applyFont="1" applyFill="1" applyBorder="1" applyAlignment="1"/>
    <xf numFmtId="175" fontId="31" fillId="2" borderId="0" xfId="9" applyNumberFormat="1" applyFont="1" applyFill="1" applyBorder="1" applyAlignment="1"/>
    <xf numFmtId="0" fontId="31" fillId="0" borderId="0" xfId="9" applyFont="1" applyFill="1" applyBorder="1" applyAlignment="1"/>
    <xf numFmtId="0" fontId="30" fillId="2" borderId="0" xfId="4" applyFont="1" applyFill="1"/>
    <xf numFmtId="1" fontId="17" fillId="0" borderId="0" xfId="4" applyNumberFormat="1" applyFont="1" applyBorder="1" applyAlignment="1">
      <alignment horizontal="right" vertical="center"/>
    </xf>
    <xf numFmtId="174" fontId="17" fillId="0" borderId="0" xfId="9" applyNumberFormat="1" applyFont="1" applyFill="1" applyBorder="1" applyAlignment="1">
      <alignment vertical="center"/>
    </xf>
    <xf numFmtId="174" fontId="17" fillId="0" borderId="17" xfId="9" applyNumberFormat="1" applyFont="1" applyFill="1" applyBorder="1" applyAlignment="1">
      <alignment vertical="center"/>
    </xf>
    <xf numFmtId="0" fontId="17" fillId="0" borderId="0" xfId="9" applyFont="1" applyFill="1" applyAlignment="1">
      <alignment vertical="center"/>
    </xf>
    <xf numFmtId="0" fontId="17" fillId="0" borderId="13" xfId="4" applyFont="1" applyFill="1" applyBorder="1" applyAlignment="1">
      <alignment horizontal="left" vertical="center" wrapText="1"/>
    </xf>
    <xf numFmtId="49" fontId="17" fillId="0" borderId="0" xfId="9" applyNumberFormat="1" applyFont="1" applyFill="1" applyBorder="1" applyAlignment="1">
      <alignment horizontal="left" vertical="center" wrapText="1"/>
    </xf>
    <xf numFmtId="176" fontId="17" fillId="0" borderId="0" xfId="4" applyNumberFormat="1" applyFont="1" applyBorder="1" applyAlignment="1">
      <alignment horizontal="right" vertical="center" wrapText="1"/>
    </xf>
    <xf numFmtId="174" fontId="17" fillId="0" borderId="0" xfId="9" applyNumberFormat="1" applyFont="1" applyFill="1" applyBorder="1" applyAlignment="1">
      <alignment vertical="center" wrapText="1"/>
    </xf>
    <xf numFmtId="174" fontId="17" fillId="0" borderId="17" xfId="9" applyNumberFormat="1" applyFont="1" applyFill="1" applyBorder="1" applyAlignment="1">
      <alignment vertical="center" wrapText="1"/>
    </xf>
    <xf numFmtId="0" fontId="17" fillId="0" borderId="0" xfId="9" applyFont="1" applyFill="1" applyAlignment="1">
      <alignment vertical="center" wrapText="1"/>
    </xf>
    <xf numFmtId="173" fontId="17" fillId="0" borderId="0" xfId="9" applyNumberFormat="1" applyFont="1" applyFill="1" applyBorder="1" applyAlignment="1">
      <alignment horizontal="left" vertical="center" wrapText="1"/>
    </xf>
    <xf numFmtId="0" fontId="28" fillId="0" borderId="0" xfId="9" applyFont="1" applyFill="1" applyAlignment="1">
      <alignment vertical="center" wrapText="1"/>
    </xf>
    <xf numFmtId="0" fontId="17" fillId="0" borderId="13" xfId="4" applyFont="1" applyFill="1" applyBorder="1" applyAlignment="1">
      <alignment horizontal="left" vertical="center"/>
    </xf>
    <xf numFmtId="173" fontId="17" fillId="0" borderId="0" xfId="9" applyNumberFormat="1" applyFont="1" applyFill="1" applyBorder="1" applyAlignment="1">
      <alignment horizontal="left" vertical="center"/>
    </xf>
    <xf numFmtId="170" fontId="17" fillId="0" borderId="0" xfId="4" applyNumberFormat="1" applyFont="1" applyFill="1" applyBorder="1" applyAlignment="1">
      <alignment horizontal="left" vertical="center"/>
    </xf>
    <xf numFmtId="170" fontId="17" fillId="0" borderId="0" xfId="4" applyNumberFormat="1" applyFont="1" applyFill="1" applyBorder="1" applyAlignment="1">
      <alignment horizontal="left" vertical="center" wrapText="1"/>
    </xf>
    <xf numFmtId="0" fontId="27" fillId="0" borderId="13" xfId="4" applyFont="1" applyFill="1" applyBorder="1" applyAlignment="1">
      <alignment vertical="center"/>
    </xf>
    <xf numFmtId="49" fontId="17" fillId="0" borderId="0" xfId="9" applyNumberFormat="1" applyFont="1" applyFill="1" applyBorder="1" applyAlignment="1">
      <alignment vertical="center"/>
    </xf>
    <xf numFmtId="173" fontId="17" fillId="0" borderId="13" xfId="9" applyNumberFormat="1" applyFont="1" applyFill="1" applyBorder="1" applyAlignment="1">
      <alignment vertical="center" wrapText="1"/>
    </xf>
    <xf numFmtId="173" fontId="17" fillId="0" borderId="0" xfId="9" applyNumberFormat="1" applyFont="1" applyFill="1" applyBorder="1" applyAlignment="1">
      <alignment vertical="center" wrapText="1"/>
    </xf>
    <xf numFmtId="0" fontId="17" fillId="0" borderId="14" xfId="9" applyFont="1" applyFill="1" applyBorder="1"/>
    <xf numFmtId="0" fontId="17" fillId="0" borderId="6" xfId="9" applyFont="1" applyFill="1" applyBorder="1"/>
    <xf numFmtId="173" fontId="17" fillId="0" borderId="6" xfId="9" applyNumberFormat="1" applyFont="1" applyFill="1" applyBorder="1"/>
    <xf numFmtId="3" fontId="17" fillId="0" borderId="6" xfId="9" applyNumberFormat="1" applyFont="1" applyFill="1" applyBorder="1"/>
    <xf numFmtId="3" fontId="17" fillId="0" borderId="15" xfId="9" applyNumberFormat="1" applyFont="1" applyFill="1" applyBorder="1"/>
    <xf numFmtId="49" fontId="28" fillId="0" borderId="0" xfId="9" applyNumberFormat="1" applyFont="1" applyFill="1" applyBorder="1"/>
    <xf numFmtId="173" fontId="28" fillId="0" borderId="0" xfId="9" applyNumberFormat="1" applyFont="1" applyFill="1"/>
    <xf numFmtId="3" fontId="28" fillId="0" borderId="0" xfId="9" applyNumberFormat="1" applyFont="1" applyFill="1"/>
    <xf numFmtId="168" fontId="28" fillId="0" borderId="0" xfId="9" applyNumberFormat="1" applyFont="1" applyFill="1" applyBorder="1" applyAlignment="1">
      <alignment horizontal="right"/>
    </xf>
    <xf numFmtId="0" fontId="32" fillId="2" borderId="0" xfId="9" applyFont="1" applyFill="1"/>
    <xf numFmtId="0" fontId="32" fillId="0" borderId="0" xfId="9" applyFont="1" applyFill="1"/>
    <xf numFmtId="0" fontId="28" fillId="0" borderId="0" xfId="9" applyNumberFormat="1" applyFont="1" applyFill="1" applyBorder="1" applyAlignment="1"/>
    <xf numFmtId="0" fontId="28" fillId="0" borderId="0" xfId="9" applyFont="1" applyFill="1" applyBorder="1"/>
    <xf numFmtId="173" fontId="28" fillId="0" borderId="0" xfId="9" applyNumberFormat="1" applyFont="1" applyFill="1" applyBorder="1"/>
    <xf numFmtId="168" fontId="28" fillId="0" borderId="0" xfId="9" applyNumberFormat="1" applyFont="1" applyFill="1"/>
    <xf numFmtId="49" fontId="26" fillId="0" borderId="0" xfId="9" applyNumberFormat="1" applyFont="1" applyFill="1" applyBorder="1"/>
    <xf numFmtId="0" fontId="31" fillId="2" borderId="0" xfId="9" applyFont="1" applyFill="1"/>
    <xf numFmtId="0" fontId="31" fillId="0" borderId="0" xfId="9" applyFont="1" applyFill="1"/>
    <xf numFmtId="0" fontId="24" fillId="0" borderId="6" xfId="4" applyFont="1" applyBorder="1" applyAlignment="1">
      <alignment wrapText="1"/>
    </xf>
    <xf numFmtId="0" fontId="24" fillId="0" borderId="6" xfId="4" applyFont="1" applyBorder="1" applyAlignment="1"/>
    <xf numFmtId="1" fontId="27" fillId="0" borderId="8" xfId="9" applyNumberFormat="1" applyFont="1" applyFill="1" applyBorder="1" applyAlignment="1">
      <alignment horizontal="center"/>
    </xf>
    <xf numFmtId="1" fontId="27" fillId="0" borderId="2" xfId="9" applyNumberFormat="1" applyFont="1" applyFill="1" applyBorder="1" applyAlignment="1">
      <alignment horizontal="center"/>
    </xf>
    <xf numFmtId="174" fontId="17" fillId="0" borderId="7" xfId="9" applyNumberFormat="1" applyFont="1" applyFill="1" applyBorder="1" applyAlignment="1"/>
    <xf numFmtId="174" fontId="17" fillId="0" borderId="8" xfId="9" applyNumberFormat="1" applyFont="1" applyFill="1" applyBorder="1" applyAlignment="1"/>
    <xf numFmtId="174" fontId="17" fillId="0" borderId="12" xfId="9" applyNumberFormat="1" applyFont="1" applyFill="1" applyBorder="1" applyAlignment="1"/>
    <xf numFmtId="175" fontId="17" fillId="0" borderId="12" xfId="9" applyNumberFormat="1" applyFont="1" applyFill="1" applyBorder="1" applyAlignment="1"/>
    <xf numFmtId="170" fontId="17" fillId="0" borderId="13" xfId="9" applyNumberFormat="1" applyFont="1" applyFill="1" applyBorder="1" applyAlignment="1"/>
    <xf numFmtId="170" fontId="17" fillId="0" borderId="0" xfId="9" applyNumberFormat="1" applyFont="1" applyFill="1" applyBorder="1" applyAlignment="1"/>
    <xf numFmtId="170" fontId="17" fillId="0" borderId="7" xfId="9" applyNumberFormat="1" applyFont="1" applyFill="1" applyBorder="1" applyAlignment="1"/>
    <xf numFmtId="170" fontId="17" fillId="0" borderId="8" xfId="9" applyNumberFormat="1" applyFont="1" applyFill="1" applyBorder="1" applyAlignment="1"/>
    <xf numFmtId="170" fontId="17" fillId="0" borderId="12" xfId="9" applyNumberFormat="1" applyFont="1" applyFill="1" applyBorder="1" applyAlignment="1"/>
    <xf numFmtId="170" fontId="17" fillId="0" borderId="13" xfId="9" applyNumberFormat="1" applyFont="1" applyFill="1" applyBorder="1" applyAlignment="1">
      <alignment wrapText="1"/>
    </xf>
    <xf numFmtId="170" fontId="17" fillId="0" borderId="17" xfId="9" applyNumberFormat="1" applyFont="1" applyFill="1" applyBorder="1" applyAlignment="1"/>
    <xf numFmtId="168" fontId="28" fillId="0" borderId="0" xfId="9" applyNumberFormat="1" applyFont="1" applyFill="1" applyBorder="1" applyAlignment="1">
      <alignment horizontal="right" vertical="center"/>
    </xf>
    <xf numFmtId="0" fontId="33" fillId="0" borderId="0" xfId="6" applyFont="1" applyFill="1" applyBorder="1" applyAlignment="1" applyProtection="1">
      <alignment wrapText="1"/>
    </xf>
    <xf numFmtId="0" fontId="17" fillId="0" borderId="0" xfId="9" applyFont="1" applyFill="1" applyBorder="1"/>
    <xf numFmtId="173" fontId="17" fillId="0" borderId="0" xfId="9" applyNumberFormat="1" applyFont="1" applyFill="1" applyBorder="1"/>
    <xf numFmtId="3" fontId="17" fillId="0" borderId="0" xfId="9" applyNumberFormat="1" applyFont="1" applyFill="1" applyBorder="1"/>
    <xf numFmtId="168" fontId="17" fillId="0" borderId="0" xfId="9" applyNumberFormat="1" applyFont="1" applyFill="1" applyBorder="1"/>
    <xf numFmtId="0" fontId="17" fillId="0" borderId="1" xfId="4" applyFont="1" applyFill="1" applyBorder="1" applyAlignment="1">
      <alignment horizontal="centerContinuous" vertical="center" shrinkToFit="1"/>
    </xf>
    <xf numFmtId="164" fontId="3" fillId="0" borderId="1" xfId="4" applyNumberFormat="1" applyFont="1" applyFill="1" applyBorder="1" applyAlignment="1">
      <alignment horizontal="right" vertical="center" shrinkToFit="1"/>
    </xf>
    <xf numFmtId="0" fontId="17" fillId="0" borderId="0" xfId="4" applyFont="1" applyBorder="1" applyAlignment="1">
      <alignment horizontal="centerContinuous" vertical="center"/>
    </xf>
    <xf numFmtId="0" fontId="3" fillId="0" borderId="0" xfId="4" applyBorder="1" applyAlignment="1">
      <alignment horizontal="right" vertical="center"/>
    </xf>
    <xf numFmtId="0" fontId="23" fillId="0" borderId="0" xfId="4" applyFont="1" applyFill="1" applyBorder="1" applyAlignment="1">
      <alignment horizontal="centerContinuous" vertical="center"/>
    </xf>
    <xf numFmtId="0" fontId="23" fillId="0" borderId="0" xfId="4" applyFont="1" applyFill="1" applyBorder="1" applyAlignment="1">
      <alignment horizontal="right" vertical="center"/>
    </xf>
    <xf numFmtId="0" fontId="12" fillId="0" borderId="0" xfId="4" applyFont="1" applyBorder="1" applyAlignment="1">
      <alignment horizontal="right"/>
    </xf>
    <xf numFmtId="49" fontId="27" fillId="0" borderId="7" xfId="9" applyNumberFormat="1" applyFont="1" applyFill="1" applyBorder="1" applyAlignment="1">
      <alignment vertical="center"/>
    </xf>
    <xf numFmtId="49" fontId="27" fillId="0" borderId="0" xfId="9" applyNumberFormat="1" applyFont="1" applyFill="1" applyBorder="1" applyAlignment="1">
      <alignment vertical="center"/>
    </xf>
    <xf numFmtId="0" fontId="27" fillId="0" borderId="0" xfId="9" applyFont="1" applyFill="1" applyBorder="1" applyAlignment="1">
      <alignment vertical="center"/>
    </xf>
    <xf numFmtId="0" fontId="17" fillId="0" borderId="0" xfId="10" applyFont="1"/>
    <xf numFmtId="0" fontId="17" fillId="0" borderId="0" xfId="10" applyFont="1" applyAlignment="1">
      <alignment horizontal="left" indent="1"/>
    </xf>
    <xf numFmtId="0" fontId="17" fillId="0" borderId="6" xfId="10" applyFont="1" applyBorder="1"/>
    <xf numFmtId="0" fontId="17" fillId="0" borderId="6" xfId="9" applyFont="1" applyFill="1" applyBorder="1" applyAlignment="1"/>
    <xf numFmtId="169" fontId="17" fillId="0" borderId="2" xfId="9" applyNumberFormat="1" applyFont="1" applyFill="1" applyBorder="1" applyAlignment="1">
      <alignment horizontal="right"/>
    </xf>
    <xf numFmtId="170" fontId="17" fillId="0" borderId="7" xfId="9" applyNumberFormat="1" applyFont="1" applyFill="1" applyBorder="1" applyAlignment="1">
      <alignment horizontal="right"/>
    </xf>
    <xf numFmtId="170" fontId="17" fillId="0" borderId="8" xfId="9" applyNumberFormat="1" applyFont="1" applyFill="1" applyBorder="1" applyAlignment="1">
      <alignment horizontal="right"/>
    </xf>
    <xf numFmtId="170" fontId="17" fillId="0" borderId="12" xfId="9" applyNumberFormat="1" applyFont="1" applyFill="1" applyBorder="1" applyAlignment="1">
      <alignment horizontal="right"/>
    </xf>
    <xf numFmtId="171" fontId="17" fillId="0" borderId="12" xfId="9" applyNumberFormat="1" applyFont="1" applyFill="1" applyBorder="1" applyAlignment="1">
      <alignment horizontal="right"/>
    </xf>
    <xf numFmtId="0" fontId="17" fillId="0" borderId="0" xfId="9" applyFont="1" applyFill="1" applyAlignment="1">
      <alignment horizontal="left" indent="1"/>
    </xf>
    <xf numFmtId="0" fontId="17" fillId="0" borderId="0" xfId="10" applyFont="1" applyBorder="1"/>
    <xf numFmtId="0" fontId="28" fillId="0" borderId="0" xfId="9" applyFont="1" applyFill="1" applyAlignment="1">
      <alignment horizontal="right" vertical="top"/>
    </xf>
    <xf numFmtId="49" fontId="28" fillId="0" borderId="0" xfId="9" applyNumberFormat="1" applyFont="1" applyFill="1" applyBorder="1" applyAlignment="1">
      <alignment horizontal="right" vertical="top"/>
    </xf>
    <xf numFmtId="172" fontId="28" fillId="0" borderId="0" xfId="9" applyNumberFormat="1" applyFont="1" applyFill="1" applyBorder="1" applyAlignment="1">
      <alignment horizontal="right" vertical="top"/>
    </xf>
    <xf numFmtId="3" fontId="28" fillId="0" borderId="0" xfId="9" applyNumberFormat="1" applyFont="1" applyFill="1" applyBorder="1" applyAlignment="1">
      <alignment horizontal="right" vertical="top"/>
    </xf>
    <xf numFmtId="173" fontId="17" fillId="0" borderId="0" xfId="9" applyNumberFormat="1" applyFont="1" applyFill="1" applyAlignment="1">
      <alignment vertical="center"/>
    </xf>
    <xf numFmtId="3" fontId="17" fillId="0" borderId="0" xfId="9" applyNumberFormat="1" applyFont="1" applyFill="1" applyAlignment="1">
      <alignment vertical="center"/>
    </xf>
    <xf numFmtId="3" fontId="17" fillId="0" borderId="0" xfId="9" applyNumberFormat="1" applyFont="1" applyFill="1" applyAlignment="1">
      <alignment horizontal="right" vertical="center"/>
    </xf>
    <xf numFmtId="168" fontId="17" fillId="0" borderId="0" xfId="9" applyNumberFormat="1" applyFont="1" applyFill="1" applyAlignment="1">
      <alignment vertical="center"/>
    </xf>
    <xf numFmtId="0" fontId="28" fillId="0" borderId="0" xfId="4" applyFont="1"/>
    <xf numFmtId="0" fontId="28" fillId="0" borderId="0" xfId="9" applyFont="1" applyFill="1" applyAlignment="1">
      <alignment horizontal="left" vertical="center" wrapText="1"/>
    </xf>
    <xf numFmtId="0" fontId="28" fillId="0" borderId="0" xfId="9" applyFont="1" applyFill="1" applyBorder="1" applyAlignment="1">
      <alignment vertical="center"/>
    </xf>
    <xf numFmtId="0" fontId="28" fillId="0" borderId="0" xfId="9" applyFont="1" applyFill="1" applyAlignment="1">
      <alignment vertical="center"/>
    </xf>
    <xf numFmtId="3" fontId="17" fillId="0" borderId="0" xfId="9" applyNumberFormat="1" applyFont="1" applyFill="1" applyAlignment="1">
      <alignment wrapText="1"/>
    </xf>
    <xf numFmtId="3" fontId="17" fillId="0" borderId="0" xfId="9" applyNumberFormat="1" applyFont="1" applyFill="1" applyAlignment="1">
      <alignment horizontal="right"/>
    </xf>
    <xf numFmtId="1" fontId="17" fillId="0" borderId="14" xfId="9" applyNumberFormat="1" applyFont="1" applyFill="1" applyBorder="1" applyAlignment="1">
      <alignment vertical="center" wrapText="1"/>
    </xf>
    <xf numFmtId="1" fontId="17" fillId="0" borderId="15" xfId="9" applyNumberFormat="1" applyFont="1" applyFill="1" applyBorder="1" applyAlignment="1">
      <alignment vertical="center" wrapText="1"/>
    </xf>
    <xf numFmtId="169" fontId="17" fillId="0" borderId="3" xfId="4" applyNumberFormat="1" applyFont="1" applyBorder="1" applyAlignment="1">
      <alignment horizontal="right"/>
    </xf>
    <xf numFmtId="0" fontId="27" fillId="0" borderId="0" xfId="9" applyFont="1" applyFill="1" applyAlignment="1"/>
    <xf numFmtId="0" fontId="28" fillId="0" borderId="0" xfId="9" applyFont="1" applyFill="1" applyAlignment="1"/>
    <xf numFmtId="0" fontId="17" fillId="0" borderId="17" xfId="9" applyFont="1" applyFill="1" applyBorder="1" applyAlignment="1">
      <alignment horizontal="left" vertical="center"/>
    </xf>
    <xf numFmtId="177" fontId="17" fillId="0" borderId="3" xfId="9" applyNumberFormat="1" applyFont="1" applyFill="1" applyBorder="1" applyAlignment="1">
      <alignment horizontal="right"/>
    </xf>
    <xf numFmtId="0" fontId="17" fillId="0" borderId="13" xfId="4" applyFont="1" applyFill="1" applyBorder="1" applyAlignment="1">
      <alignment vertical="center" wrapText="1"/>
    </xf>
    <xf numFmtId="49" fontId="17" fillId="0" borderId="17" xfId="9" applyNumberFormat="1" applyFont="1" applyFill="1" applyBorder="1" applyAlignment="1">
      <alignment vertical="center" wrapText="1"/>
    </xf>
    <xf numFmtId="0" fontId="17" fillId="0" borderId="13" xfId="9" applyFont="1" applyFill="1" applyBorder="1" applyAlignment="1">
      <alignment vertical="center"/>
    </xf>
    <xf numFmtId="0" fontId="17" fillId="0" borderId="17" xfId="4" applyFont="1" applyFill="1" applyBorder="1" applyAlignment="1">
      <alignment vertical="center" wrapText="1"/>
    </xf>
    <xf numFmtId="0" fontId="17" fillId="0" borderId="14" xfId="4" applyFont="1" applyFill="1" applyBorder="1" applyAlignment="1">
      <alignment vertical="center" wrapText="1"/>
    </xf>
    <xf numFmtId="0" fontId="17" fillId="0" borderId="15" xfId="9" applyNumberFormat="1" applyFont="1" applyFill="1" applyBorder="1" applyAlignment="1">
      <alignment vertical="center" wrapText="1"/>
    </xf>
    <xf numFmtId="0" fontId="28" fillId="0" borderId="0" xfId="9" applyFont="1" applyFill="1" applyBorder="1" applyAlignment="1"/>
    <xf numFmtId="49" fontId="27" fillId="0" borderId="7" xfId="11" applyNumberFormat="1" applyFont="1" applyFill="1" applyBorder="1" applyAlignment="1">
      <alignment horizontal="left" vertical="top"/>
    </xf>
    <xf numFmtId="0" fontId="17" fillId="0" borderId="8" xfId="9" applyFont="1" applyFill="1" applyBorder="1" applyAlignment="1">
      <alignment horizontal="left"/>
    </xf>
    <xf numFmtId="0" fontId="17" fillId="0" borderId="8" xfId="11" quotePrefix="1" applyFont="1" applyFill="1" applyBorder="1" applyAlignment="1">
      <alignment horizontal="left"/>
    </xf>
    <xf numFmtId="168" fontId="27" fillId="3" borderId="13" xfId="12" applyNumberFormat="1" applyFont="1" applyFill="1" applyBorder="1" applyAlignment="1">
      <alignment horizontal="left"/>
    </xf>
    <xf numFmtId="168" fontId="27" fillId="3" borderId="0" xfId="12" applyNumberFormat="1" applyFont="1" applyFill="1" applyBorder="1" applyAlignment="1">
      <alignment horizontal="left"/>
    </xf>
    <xf numFmtId="168" fontId="27" fillId="3" borderId="0" xfId="12" applyNumberFormat="1" applyFont="1" applyFill="1" applyBorder="1" applyAlignment="1"/>
    <xf numFmtId="3" fontId="27" fillId="3" borderId="0" xfId="12" applyNumberFormat="1" applyFont="1" applyFill="1" applyBorder="1" applyAlignment="1"/>
    <xf numFmtId="168" fontId="27" fillId="3" borderId="17" xfId="12" applyNumberFormat="1" applyFont="1" applyFill="1" applyBorder="1" applyAlignment="1"/>
    <xf numFmtId="0" fontId="27" fillId="0" borderId="0" xfId="12" applyFont="1" applyFill="1" applyAlignment="1">
      <alignment vertical="center"/>
    </xf>
    <xf numFmtId="49" fontId="17" fillId="0" borderId="13" xfId="11" applyNumberFormat="1" applyFont="1" applyFill="1" applyBorder="1" applyAlignment="1">
      <alignment horizontal="left"/>
    </xf>
    <xf numFmtId="0" fontId="17" fillId="0" borderId="0" xfId="9" applyFont="1" applyFill="1" applyBorder="1" applyAlignment="1">
      <alignment horizontal="left"/>
    </xf>
    <xf numFmtId="168" fontId="17" fillId="0" borderId="0" xfId="11" applyNumberFormat="1" applyFont="1" applyFill="1" applyBorder="1" applyAlignment="1">
      <alignment horizontal="left"/>
    </xf>
    <xf numFmtId="3" fontId="27" fillId="3" borderId="0" xfId="12" applyNumberFormat="1" applyFont="1" applyFill="1" applyBorder="1" applyAlignment="1">
      <alignment horizontal="right"/>
    </xf>
    <xf numFmtId="49" fontId="17" fillId="0" borderId="14" xfId="11" applyNumberFormat="1" applyFont="1" applyFill="1" applyBorder="1" applyAlignment="1">
      <alignment horizontal="left"/>
    </xf>
    <xf numFmtId="0" fontId="17" fillId="0" borderId="6" xfId="9" applyFont="1" applyFill="1" applyBorder="1" applyAlignment="1">
      <alignment horizontal="left"/>
    </xf>
    <xf numFmtId="168" fontId="17" fillId="0" borderId="6" xfId="11" applyNumberFormat="1" applyFont="1" applyFill="1" applyBorder="1" applyAlignment="1">
      <alignment horizontal="left"/>
    </xf>
    <xf numFmtId="3" fontId="17" fillId="0" borderId="13" xfId="9" applyNumberFormat="1" applyFont="1" applyFill="1" applyBorder="1" applyAlignment="1"/>
    <xf numFmtId="3" fontId="17" fillId="0" borderId="0" xfId="9" applyNumberFormat="1" applyFont="1" applyFill="1" applyBorder="1" applyAlignment="1"/>
    <xf numFmtId="3" fontId="17" fillId="0" borderId="17" xfId="9" applyNumberFormat="1" applyFont="1" applyFill="1" applyBorder="1" applyAlignment="1"/>
    <xf numFmtId="174" fontId="17" fillId="0" borderId="13" xfId="9" applyNumberFormat="1" applyFont="1" applyFill="1" applyBorder="1" applyAlignment="1"/>
    <xf numFmtId="175" fontId="17" fillId="0" borderId="17" xfId="9" applyNumberFormat="1" applyFont="1" applyFill="1" applyBorder="1" applyAlignment="1"/>
    <xf numFmtId="170" fontId="17" fillId="0" borderId="18" xfId="9" applyNumberFormat="1" applyFont="1" applyFill="1" applyBorder="1" applyAlignment="1">
      <alignment horizontal="right"/>
    </xf>
    <xf numFmtId="171" fontId="17" fillId="0" borderId="19" xfId="9" applyNumberFormat="1" applyFont="1" applyFill="1" applyBorder="1" applyAlignment="1">
      <alignment horizontal="right"/>
    </xf>
    <xf numFmtId="0" fontId="17" fillId="0" borderId="0" xfId="9" applyNumberFormat="1" applyFont="1" applyFill="1" applyBorder="1" applyAlignment="1"/>
    <xf numFmtId="0" fontId="17" fillId="0" borderId="8" xfId="4" applyFont="1" applyFill="1" applyBorder="1" applyAlignment="1">
      <alignment horizontal="right" vertical="top" wrapText="1"/>
    </xf>
    <xf numFmtId="172" fontId="28" fillId="0" borderId="0" xfId="9" applyNumberFormat="1" applyFont="1" applyFill="1" applyBorder="1" applyAlignment="1">
      <alignment horizontal="right"/>
    </xf>
    <xf numFmtId="0" fontId="28" fillId="0" borderId="0" xfId="9" applyFont="1" applyFill="1" applyAlignment="1">
      <alignment horizontal="right"/>
    </xf>
    <xf numFmtId="174" fontId="27" fillId="3" borderId="0" xfId="12" applyNumberFormat="1" applyFont="1" applyFill="1" applyBorder="1" applyAlignment="1"/>
    <xf numFmtId="164" fontId="36" fillId="0" borderId="1" xfId="13" applyNumberFormat="1" applyFont="1" applyFill="1" applyBorder="1" applyAlignment="1">
      <alignment horizontal="left" vertical="center"/>
    </xf>
    <xf numFmtId="0" fontId="36" fillId="0" borderId="1" xfId="13" applyFont="1" applyFill="1" applyBorder="1" applyAlignment="1">
      <alignment horizontal="centerContinuous" vertical="center" shrinkToFit="1"/>
    </xf>
    <xf numFmtId="164" fontId="36" fillId="0" borderId="1" xfId="13" applyNumberFormat="1" applyFont="1" applyFill="1" applyBorder="1" applyAlignment="1">
      <alignment horizontal="centerContinuous" vertical="center" shrinkToFit="1"/>
    </xf>
    <xf numFmtId="0" fontId="18" fillId="0" borderId="1" xfId="13" applyFont="1" applyFill="1" applyBorder="1" applyAlignment="1">
      <alignment horizontal="centerContinuous" vertical="center" shrinkToFit="1"/>
    </xf>
    <xf numFmtId="164" fontId="36" fillId="0" borderId="1" xfId="13" applyNumberFormat="1" applyFont="1" applyFill="1" applyBorder="1" applyAlignment="1">
      <alignment vertical="center"/>
    </xf>
    <xf numFmtId="0" fontId="4" fillId="0" borderId="0" xfId="13" applyFont="1" applyBorder="1" applyAlignment="1">
      <alignment horizontal="centerContinuous" vertical="center"/>
    </xf>
    <xf numFmtId="0" fontId="6" fillId="0" borderId="0" xfId="13" applyBorder="1" applyAlignment="1">
      <alignment horizontal="centerContinuous" vertical="center"/>
    </xf>
    <xf numFmtId="0" fontId="6" fillId="0" borderId="0" xfId="13" applyFill="1" applyBorder="1" applyAlignment="1">
      <alignment horizontal="centerContinuous" vertical="center"/>
    </xf>
    <xf numFmtId="0" fontId="6" fillId="0" borderId="0" xfId="13" applyBorder="1"/>
    <xf numFmtId="0" fontId="17" fillId="0" borderId="0" xfId="13" applyFont="1" applyFill="1" applyBorder="1" applyAlignment="1"/>
    <xf numFmtId="0" fontId="17" fillId="0" borderId="0" xfId="13" applyFont="1" applyFill="1" applyBorder="1"/>
    <xf numFmtId="0" fontId="27" fillId="0" borderId="0" xfId="13" applyFont="1" applyBorder="1"/>
    <xf numFmtId="0" fontId="27" fillId="0" borderId="0" xfId="13" applyFont="1" applyFill="1" applyBorder="1"/>
    <xf numFmtId="164" fontId="17" fillId="0" borderId="0" xfId="12" applyNumberFormat="1" applyFont="1" applyFill="1" applyBorder="1" applyAlignment="1">
      <alignment horizontal="left"/>
    </xf>
    <xf numFmtId="3" fontId="17" fillId="4" borderId="2" xfId="12" applyNumberFormat="1" applyFont="1" applyFill="1" applyBorder="1" applyAlignment="1">
      <alignment horizontal="center" vertical="center"/>
    </xf>
    <xf numFmtId="168" fontId="17" fillId="4" borderId="2" xfId="12" applyNumberFormat="1" applyFont="1" applyFill="1" applyBorder="1" applyAlignment="1">
      <alignment horizontal="center" vertical="center"/>
    </xf>
    <xf numFmtId="3" fontId="26" fillId="4" borderId="20" xfId="12" applyNumberFormat="1" applyFont="1" applyFill="1" applyBorder="1" applyAlignment="1">
      <alignment horizontal="center" vertical="center"/>
    </xf>
    <xf numFmtId="3" fontId="26" fillId="4" borderId="21" xfId="12" applyNumberFormat="1" applyFont="1" applyFill="1" applyBorder="1" applyAlignment="1">
      <alignment horizontal="center" vertical="center"/>
    </xf>
    <xf numFmtId="3" fontId="26" fillId="0" borderId="23" xfId="12" applyNumberFormat="1" applyFont="1" applyFill="1" applyBorder="1" applyAlignment="1">
      <alignment horizontal="center" vertical="center"/>
    </xf>
    <xf numFmtId="3" fontId="26" fillId="0" borderId="25" xfId="12" applyNumberFormat="1" applyFont="1" applyFill="1" applyBorder="1" applyAlignment="1">
      <alignment horizontal="center" vertical="center"/>
    </xf>
    <xf numFmtId="0" fontId="27" fillId="0" borderId="26" xfId="13" applyFont="1" applyFill="1" applyBorder="1" applyAlignment="1">
      <alignment horizontal="left"/>
    </xf>
    <xf numFmtId="0" fontId="27" fillId="0" borderId="0" xfId="13" applyFont="1" applyFill="1" applyBorder="1" applyAlignment="1">
      <alignment horizontal="left"/>
    </xf>
    <xf numFmtId="1" fontId="17" fillId="0" borderId="0" xfId="12" applyNumberFormat="1" applyFont="1" applyFill="1" applyBorder="1" applyAlignment="1">
      <alignment horizontal="center" vertical="center"/>
    </xf>
    <xf numFmtId="1" fontId="17" fillId="0" borderId="17" xfId="12" applyNumberFormat="1" applyFont="1" applyFill="1" applyBorder="1" applyAlignment="1">
      <alignment horizontal="center" vertical="center"/>
    </xf>
    <xf numFmtId="178" fontId="17" fillId="0" borderId="27" xfId="13" applyNumberFormat="1" applyFont="1" applyFill="1" applyBorder="1" applyAlignment="1">
      <alignment horizontal="right"/>
    </xf>
    <xf numFmtId="0" fontId="17" fillId="0" borderId="26" xfId="13" applyFont="1" applyFill="1" applyBorder="1" applyAlignment="1">
      <alignment horizontal="left"/>
    </xf>
    <xf numFmtId="0" fontId="17" fillId="0" borderId="0" xfId="13" applyFont="1" applyFill="1" applyBorder="1" applyAlignment="1">
      <alignment horizontal="left"/>
    </xf>
    <xf numFmtId="0" fontId="17" fillId="0" borderId="28" xfId="13" applyFont="1" applyFill="1" applyBorder="1" applyAlignment="1">
      <alignment horizontal="left" vertical="top"/>
    </xf>
    <xf numFmtId="0" fontId="17" fillId="0" borderId="29" xfId="13" applyFont="1" applyFill="1" applyBorder="1" applyAlignment="1">
      <alignment vertical="top"/>
    </xf>
    <xf numFmtId="1" fontId="17" fillId="0" borderId="30" xfId="12" applyNumberFormat="1" applyFont="1" applyFill="1" applyBorder="1" applyAlignment="1">
      <alignment horizontal="center" vertical="center"/>
    </xf>
    <xf numFmtId="1" fontId="17" fillId="0" borderId="31" xfId="12" applyNumberFormat="1" applyFont="1" applyFill="1" applyBorder="1" applyAlignment="1">
      <alignment horizontal="center" vertical="center"/>
    </xf>
    <xf numFmtId="178" fontId="17" fillId="0" borderId="32" xfId="13" applyNumberFormat="1" applyFont="1" applyFill="1" applyBorder="1" applyAlignment="1">
      <alignment horizontal="right"/>
    </xf>
    <xf numFmtId="168" fontId="17" fillId="4" borderId="23" xfId="12" applyNumberFormat="1" applyFont="1" applyFill="1" applyBorder="1" applyAlignment="1">
      <alignment horizontal="right"/>
    </xf>
    <xf numFmtId="174" fontId="17" fillId="4" borderId="22" xfId="12" applyNumberFormat="1" applyFont="1" applyFill="1" applyBorder="1" applyAlignment="1">
      <alignment horizontal="right"/>
    </xf>
    <xf numFmtId="178" fontId="17" fillId="4" borderId="24" xfId="12" applyNumberFormat="1" applyFont="1" applyFill="1" applyBorder="1" applyAlignment="1">
      <alignment horizontal="right"/>
    </xf>
    <xf numFmtId="0" fontId="27" fillId="4" borderId="26" xfId="13" applyFont="1" applyFill="1" applyBorder="1" applyAlignment="1">
      <alignment horizontal="left"/>
    </xf>
    <xf numFmtId="0" fontId="27" fillId="4" borderId="0" xfId="13" applyFont="1" applyFill="1" applyBorder="1" applyAlignment="1">
      <alignment horizontal="left"/>
    </xf>
    <xf numFmtId="1" fontId="17" fillId="4" borderId="0" xfId="12" applyNumberFormat="1" applyFont="1" applyFill="1" applyBorder="1" applyAlignment="1">
      <alignment horizontal="center" vertical="center"/>
    </xf>
    <xf numFmtId="1" fontId="17" fillId="4" borderId="17" xfId="12" applyNumberFormat="1" applyFont="1" applyFill="1" applyBorder="1" applyAlignment="1">
      <alignment horizontal="center" vertical="center"/>
    </xf>
    <xf numFmtId="171" fontId="17" fillId="4" borderId="27" xfId="13" applyNumberFormat="1" applyFont="1" applyFill="1" applyBorder="1" applyAlignment="1">
      <alignment horizontal="right"/>
    </xf>
    <xf numFmtId="0" fontId="17" fillId="4" borderId="26" xfId="13" applyFont="1" applyFill="1" applyBorder="1" applyAlignment="1">
      <alignment horizontal="left"/>
    </xf>
    <xf numFmtId="0" fontId="17" fillId="4" borderId="0" xfId="13" applyFont="1" applyFill="1" applyBorder="1" applyAlignment="1">
      <alignment horizontal="left"/>
    </xf>
    <xf numFmtId="49" fontId="17" fillId="4" borderId="13" xfId="12" applyNumberFormat="1" applyFont="1" applyFill="1" applyBorder="1" applyAlignment="1"/>
    <xf numFmtId="49" fontId="17" fillId="4" borderId="0" xfId="12" applyNumberFormat="1" applyFont="1" applyFill="1" applyBorder="1" applyAlignment="1"/>
    <xf numFmtId="0" fontId="17" fillId="4" borderId="0" xfId="9" applyFont="1" applyFill="1" applyAlignment="1"/>
    <xf numFmtId="49" fontId="17" fillId="4" borderId="33" xfId="12" applyNumberFormat="1" applyFont="1" applyFill="1" applyBorder="1" applyAlignment="1"/>
    <xf numFmtId="49" fontId="17" fillId="4" borderId="30" xfId="12" applyNumberFormat="1" applyFont="1" applyFill="1" applyBorder="1" applyAlignment="1"/>
    <xf numFmtId="1" fontId="17" fillId="4" borderId="30" xfId="12" applyNumberFormat="1" applyFont="1" applyFill="1" applyBorder="1" applyAlignment="1">
      <alignment horizontal="center" vertical="center"/>
    </xf>
    <xf numFmtId="1" fontId="17" fillId="4" borderId="31" xfId="12" applyNumberFormat="1" applyFont="1" applyFill="1" applyBorder="1" applyAlignment="1">
      <alignment horizontal="center" vertical="center"/>
    </xf>
    <xf numFmtId="171" fontId="17" fillId="4" borderId="32" xfId="13" applyNumberFormat="1" applyFont="1" applyFill="1" applyBorder="1" applyAlignment="1">
      <alignment horizontal="right"/>
    </xf>
    <xf numFmtId="49" fontId="27" fillId="4" borderId="22" xfId="12" applyNumberFormat="1" applyFont="1" applyFill="1" applyBorder="1"/>
    <xf numFmtId="173" fontId="27" fillId="4" borderId="23" xfId="12" applyNumberFormat="1" applyFont="1" applyFill="1" applyBorder="1"/>
    <xf numFmtId="0" fontId="27" fillId="4" borderId="23" xfId="12" applyFont="1" applyFill="1" applyBorder="1"/>
    <xf numFmtId="173" fontId="27" fillId="4" borderId="24" xfId="12" applyNumberFormat="1" applyFont="1" applyFill="1" applyBorder="1"/>
    <xf numFmtId="3" fontId="17" fillId="4" borderId="0" xfId="12" applyNumberFormat="1" applyFont="1" applyFill="1" applyBorder="1" applyAlignment="1">
      <alignment horizontal="right"/>
    </xf>
    <xf numFmtId="178" fontId="17" fillId="4" borderId="17" xfId="12" applyNumberFormat="1" applyFont="1" applyFill="1" applyBorder="1" applyAlignment="1">
      <alignment horizontal="right"/>
    </xf>
    <xf numFmtId="0" fontId="17" fillId="4" borderId="26" xfId="12" applyFont="1" applyFill="1" applyBorder="1"/>
    <xf numFmtId="49" fontId="17" fillId="4" borderId="0" xfId="12" applyNumberFormat="1" applyFont="1" applyFill="1" applyBorder="1" applyAlignment="1">
      <alignment horizontal="left"/>
    </xf>
    <xf numFmtId="173" fontId="17" fillId="4" borderId="17" xfId="12" applyNumberFormat="1" applyFont="1" applyFill="1" applyBorder="1"/>
    <xf numFmtId="49" fontId="17" fillId="4" borderId="0" xfId="12" applyNumberFormat="1" applyFont="1" applyFill="1" applyBorder="1"/>
    <xf numFmtId="173" fontId="17" fillId="4" borderId="0" xfId="12" applyNumberFormat="1" applyFont="1" applyFill="1" applyBorder="1"/>
    <xf numFmtId="172" fontId="17" fillId="4" borderId="0" xfId="12" applyNumberFormat="1" applyFont="1" applyFill="1" applyBorder="1"/>
    <xf numFmtId="172" fontId="17" fillId="4" borderId="17" xfId="12" applyNumberFormat="1" applyFont="1" applyFill="1" applyBorder="1"/>
    <xf numFmtId="0" fontId="17" fillId="4" borderId="28" xfId="12" applyFont="1" applyFill="1" applyBorder="1"/>
    <xf numFmtId="173" fontId="17" fillId="4" borderId="30" xfId="12" applyNumberFormat="1" applyFont="1" applyFill="1" applyBorder="1"/>
    <xf numFmtId="49" fontId="17" fillId="4" borderId="30" xfId="12" applyNumberFormat="1" applyFont="1" applyFill="1" applyBorder="1" applyAlignment="1">
      <alignment horizontal="left"/>
    </xf>
    <xf numFmtId="173" fontId="17" fillId="4" borderId="31" xfId="12" applyNumberFormat="1" applyFont="1" applyFill="1" applyBorder="1"/>
    <xf numFmtId="178" fontId="17" fillId="4" borderId="15" xfId="12" applyNumberFormat="1" applyFont="1" applyFill="1" applyBorder="1" applyAlignment="1">
      <alignment horizontal="right"/>
    </xf>
    <xf numFmtId="0" fontId="17" fillId="4" borderId="0" xfId="12" applyFont="1" applyFill="1" applyBorder="1"/>
    <xf numFmtId="3" fontId="17" fillId="4" borderId="0" xfId="12" applyNumberFormat="1" applyFont="1" applyFill="1" applyBorder="1"/>
    <xf numFmtId="3" fontId="28" fillId="4" borderId="0" xfId="12" applyNumberFormat="1" applyFont="1" applyFill="1" applyBorder="1" applyAlignment="1">
      <alignment horizontal="right"/>
    </xf>
    <xf numFmtId="0" fontId="28" fillId="0" borderId="0" xfId="12" applyFont="1" applyFill="1" applyBorder="1"/>
    <xf numFmtId="3" fontId="17" fillId="0" borderId="0" xfId="12" applyNumberFormat="1" applyFont="1" applyFill="1" applyBorder="1"/>
    <xf numFmtId="0" fontId="17" fillId="0" borderId="0" xfId="12" applyFont="1" applyFill="1" applyBorder="1"/>
    <xf numFmtId="173" fontId="17" fillId="0" borderId="0" xfId="12" applyNumberFormat="1" applyFont="1" applyFill="1" applyBorder="1"/>
    <xf numFmtId="168" fontId="17" fillId="0" borderId="0" xfId="12" applyNumberFormat="1" applyFont="1" applyFill="1" applyBorder="1"/>
    <xf numFmtId="168" fontId="17" fillId="0" borderId="0" xfId="12" applyNumberFormat="1" applyFont="1" applyFill="1" applyAlignment="1">
      <alignment horizontal="right"/>
    </xf>
    <xf numFmtId="0" fontId="17" fillId="0" borderId="0" xfId="12" applyFont="1" applyFill="1"/>
    <xf numFmtId="173" fontId="17" fillId="0" borderId="0" xfId="12" applyNumberFormat="1" applyFont="1" applyFill="1"/>
    <xf numFmtId="3" fontId="17" fillId="0" borderId="0" xfId="12" applyNumberFormat="1" applyFont="1" applyFill="1"/>
    <xf numFmtId="168" fontId="17" fillId="0" borderId="0" xfId="12" applyNumberFormat="1" applyFont="1" applyFill="1"/>
    <xf numFmtId="0" fontId="17" fillId="4" borderId="0" xfId="9" applyFont="1" applyFill="1"/>
    <xf numFmtId="0" fontId="25" fillId="0" borderId="0" xfId="9" applyFont="1" applyFill="1"/>
    <xf numFmtId="0" fontId="3" fillId="0" borderId="0" xfId="4" applyBorder="1" applyAlignment="1">
      <alignment horizontal="center"/>
    </xf>
    <xf numFmtId="0" fontId="3" fillId="0" borderId="1" xfId="4" applyFont="1" applyFill="1" applyBorder="1" applyAlignment="1">
      <alignment horizontal="right" vertical="center"/>
    </xf>
    <xf numFmtId="166" fontId="17" fillId="0" borderId="0" xfId="4" applyNumberFormat="1" applyFont="1" applyFill="1" applyBorder="1" applyAlignment="1">
      <alignment horizontal="left"/>
    </xf>
    <xf numFmtId="166" fontId="17" fillId="0" borderId="0" xfId="4" applyNumberFormat="1" applyFont="1" applyFill="1" applyBorder="1" applyAlignment="1">
      <alignment horizontal="left" vertical="center"/>
    </xf>
    <xf numFmtId="164" fontId="17" fillId="0" borderId="0" xfId="4" applyNumberFormat="1" applyFont="1" applyBorder="1" applyAlignment="1">
      <alignment horizontal="left" vertical="center" wrapText="1"/>
    </xf>
    <xf numFmtId="0" fontId="23" fillId="0" borderId="0" xfId="4" applyFont="1" applyFill="1" applyBorder="1" applyAlignment="1">
      <alignment horizontal="centerContinuous" vertical="top"/>
    </xf>
    <xf numFmtId="1" fontId="17" fillId="0" borderId="16" xfId="9" applyNumberFormat="1" applyFont="1" applyFill="1" applyBorder="1" applyAlignment="1">
      <alignment horizontal="center" vertical="center" wrapText="1"/>
    </xf>
    <xf numFmtId="167" fontId="17" fillId="0" borderId="16" xfId="4" applyNumberFormat="1" applyFont="1" applyBorder="1" applyAlignment="1">
      <alignment horizontal="center" vertical="center" wrapText="1"/>
    </xf>
    <xf numFmtId="167" fontId="17" fillId="0" borderId="9" xfId="4" applyNumberFormat="1" applyFont="1" applyBorder="1" applyAlignment="1">
      <alignment horizontal="center" vertical="center" wrapText="1"/>
    </xf>
    <xf numFmtId="0" fontId="17" fillId="0" borderId="9" xfId="9" applyFont="1" applyFill="1" applyBorder="1" applyAlignment="1">
      <alignment horizontal="center" vertical="center"/>
    </xf>
    <xf numFmtId="1" fontId="17" fillId="4" borderId="16" xfId="12" applyNumberFormat="1" applyFont="1" applyFill="1" applyBorder="1" applyAlignment="1">
      <alignment horizontal="center" vertical="center" wrapText="1"/>
    </xf>
    <xf numFmtId="0" fontId="17" fillId="4" borderId="16" xfId="12" applyFont="1" applyFill="1" applyBorder="1" applyAlignment="1">
      <alignment horizontal="center" vertical="center"/>
    </xf>
    <xf numFmtId="1" fontId="26" fillId="0" borderId="9" xfId="9" applyNumberFormat="1" applyFont="1" applyFill="1" applyBorder="1" applyAlignment="1">
      <alignment horizontal="center" vertical="center"/>
    </xf>
    <xf numFmtId="1" fontId="26" fillId="4" borderId="16" xfId="9" applyNumberFormat="1" applyFont="1" applyFill="1" applyBorder="1" applyAlignment="1">
      <alignment horizontal="center" vertical="center"/>
    </xf>
    <xf numFmtId="179" fontId="17" fillId="0" borderId="3" xfId="9" applyNumberFormat="1" applyFont="1" applyFill="1" applyBorder="1" applyAlignment="1">
      <alignment horizontal="left"/>
    </xf>
    <xf numFmtId="170" fontId="17" fillId="4" borderId="13" xfId="9" applyNumberFormat="1" applyFont="1" applyFill="1" applyBorder="1" applyAlignment="1">
      <alignment horizontal="right"/>
    </xf>
    <xf numFmtId="170" fontId="17" fillId="4" borderId="17" xfId="9" applyNumberFormat="1" applyFont="1" applyFill="1" applyBorder="1" applyAlignment="1">
      <alignment horizontal="right"/>
    </xf>
    <xf numFmtId="179" fontId="17" fillId="0" borderId="3" xfId="9" quotePrefix="1" applyNumberFormat="1" applyFont="1" applyFill="1" applyBorder="1" applyAlignment="1">
      <alignment horizontal="left"/>
    </xf>
    <xf numFmtId="170" fontId="17" fillId="4" borderId="14" xfId="9" applyNumberFormat="1" applyFont="1" applyFill="1" applyBorder="1" applyAlignment="1">
      <alignment horizontal="right"/>
    </xf>
    <xf numFmtId="170" fontId="17" fillId="4" borderId="15" xfId="9" applyNumberFormat="1" applyFont="1" applyFill="1" applyBorder="1" applyAlignment="1">
      <alignment horizontal="right"/>
    </xf>
    <xf numFmtId="0" fontId="17" fillId="0" borderId="8" xfId="9" applyFont="1" applyFill="1" applyBorder="1"/>
    <xf numFmtId="173" fontId="17" fillId="0" borderId="8" xfId="9" applyNumberFormat="1" applyFont="1" applyFill="1" applyBorder="1"/>
    <xf numFmtId="3" fontId="17" fillId="0" borderId="8" xfId="9" applyNumberFormat="1" applyFont="1" applyFill="1" applyBorder="1"/>
    <xf numFmtId="168" fontId="17" fillId="0" borderId="8" xfId="9" applyNumberFormat="1" applyFont="1" applyFill="1" applyBorder="1"/>
    <xf numFmtId="0" fontId="28" fillId="0" borderId="0" xfId="9" applyFont="1" applyFill="1" applyBorder="1" applyAlignment="1">
      <alignment horizontal="right" vertical="top"/>
    </xf>
    <xf numFmtId="0" fontId="10" fillId="0" borderId="0" xfId="4" applyFont="1"/>
    <xf numFmtId="173" fontId="10" fillId="0" borderId="0" xfId="9" applyNumberFormat="1" applyFont="1" applyFill="1" applyBorder="1"/>
    <xf numFmtId="3" fontId="10" fillId="0" borderId="0" xfId="9" applyNumberFormat="1" applyFont="1" applyFill="1" applyBorder="1"/>
    <xf numFmtId="168" fontId="10" fillId="0" borderId="0" xfId="9" applyNumberFormat="1" applyFont="1" applyFill="1" applyBorder="1"/>
    <xf numFmtId="0" fontId="10" fillId="0" borderId="0" xfId="9" applyFont="1" applyFill="1" applyBorder="1"/>
    <xf numFmtId="17" fontId="17" fillId="0" borderId="0" xfId="9" applyNumberFormat="1" applyFont="1" applyFill="1" applyBorder="1"/>
    <xf numFmtId="17" fontId="17" fillId="0" borderId="0" xfId="9" applyNumberFormat="1" applyFont="1" applyFill="1"/>
    <xf numFmtId="0" fontId="17" fillId="0" borderId="0" xfId="9" applyFont="1" applyFill="1" applyAlignment="1">
      <alignment horizontal="right"/>
    </xf>
    <xf numFmtId="0" fontId="3" fillId="0" borderId="0" xfId="4" applyNumberFormat="1"/>
    <xf numFmtId="0" fontId="3" fillId="0" borderId="0" xfId="4" applyNumberFormat="1" applyFill="1" applyBorder="1"/>
    <xf numFmtId="0" fontId="10" fillId="0" borderId="0" xfId="4" applyNumberFormat="1" applyFont="1"/>
    <xf numFmtId="1" fontId="3" fillId="0" borderId="0" xfId="4" applyNumberFormat="1"/>
    <xf numFmtId="168" fontId="3" fillId="5" borderId="0" xfId="4" applyNumberFormat="1" applyFill="1"/>
    <xf numFmtId="168" fontId="3" fillId="6" borderId="0" xfId="4" applyNumberFormat="1" applyFill="1"/>
    <xf numFmtId="168" fontId="3" fillId="0" borderId="0" xfId="4" applyNumberFormat="1" applyFill="1"/>
    <xf numFmtId="168" fontId="3" fillId="0" borderId="0" xfId="4" applyNumberFormat="1"/>
    <xf numFmtId="167" fontId="3" fillId="0" borderId="0" xfId="4" applyNumberFormat="1"/>
    <xf numFmtId="0" fontId="3" fillId="0" borderId="0" xfId="4" applyAlignment="1">
      <alignment horizontal="center"/>
    </xf>
    <xf numFmtId="0" fontId="3" fillId="0" borderId="0" xfId="4" applyAlignment="1"/>
    <xf numFmtId="0" fontId="3" fillId="0" borderId="0" xfId="4"/>
    <xf numFmtId="0" fontId="3" fillId="0" borderId="0" xfId="4" applyAlignment="1">
      <alignment horizontal="center" vertical="center" wrapText="1"/>
    </xf>
    <xf numFmtId="167" fontId="3" fillId="7" borderId="0" xfId="4" applyNumberFormat="1" applyFill="1"/>
    <xf numFmtId="3" fontId="3" fillId="7" borderId="0" xfId="4" applyNumberFormat="1" applyFill="1" applyAlignment="1">
      <alignment horizontal="right"/>
    </xf>
    <xf numFmtId="168" fontId="3" fillId="0" borderId="0" xfId="4" applyNumberFormat="1" applyFill="1" applyBorder="1"/>
    <xf numFmtId="17" fontId="3" fillId="0" borderId="0" xfId="4" applyNumberFormat="1" applyFill="1" applyBorder="1"/>
    <xf numFmtId="17" fontId="3" fillId="7" borderId="0" xfId="4" applyNumberFormat="1" applyFill="1"/>
    <xf numFmtId="168" fontId="3" fillId="8" borderId="0" xfId="4" applyNumberFormat="1" applyFill="1" applyBorder="1"/>
    <xf numFmtId="17" fontId="3" fillId="8" borderId="0" xfId="4" applyNumberFormat="1" applyFill="1" applyBorder="1"/>
    <xf numFmtId="3" fontId="3" fillId="7" borderId="0" xfId="4" quotePrefix="1" applyNumberFormat="1" applyFill="1" applyAlignment="1">
      <alignment horizontal="right"/>
    </xf>
    <xf numFmtId="17" fontId="3" fillId="0" borderId="0" xfId="4" applyNumberFormat="1"/>
    <xf numFmtId="1" fontId="3" fillId="0" borderId="0" xfId="4" applyNumberFormat="1" applyFill="1" applyBorder="1"/>
    <xf numFmtId="0" fontId="19" fillId="4" borderId="1" xfId="14" applyFont="1" applyFill="1" applyBorder="1"/>
    <xf numFmtId="164" fontId="41" fillId="4" borderId="1" xfId="15" applyNumberFormat="1" applyFont="1" applyFill="1" applyBorder="1" applyAlignment="1">
      <alignment horizontal="right" vertical="center"/>
    </xf>
    <xf numFmtId="0" fontId="19" fillId="4" borderId="0" xfId="14" applyFont="1" applyFill="1" applyBorder="1"/>
    <xf numFmtId="0" fontId="42" fillId="4" borderId="0" xfId="16" applyFont="1" applyFill="1" applyAlignment="1"/>
    <xf numFmtId="0" fontId="43" fillId="0" borderId="0" xfId="13" applyFont="1" applyAlignment="1">
      <alignment horizontal="right" readingOrder="1"/>
    </xf>
    <xf numFmtId="0" fontId="42" fillId="4" borderId="0" xfId="16" applyFont="1" applyFill="1"/>
    <xf numFmtId="0" fontId="44" fillId="4" borderId="0" xfId="16" applyFont="1" applyFill="1"/>
    <xf numFmtId="0" fontId="42" fillId="4" borderId="0" xfId="16" applyFont="1" applyFill="1" applyAlignment="1">
      <alignment horizontal="justify" vertical="top" wrapText="1"/>
    </xf>
    <xf numFmtId="0" fontId="42" fillId="4" borderId="0" xfId="16" applyFont="1" applyFill="1" applyAlignment="1">
      <alignment horizontal="left" wrapText="1"/>
    </xf>
    <xf numFmtId="0" fontId="47" fillId="4" borderId="0" xfId="17" applyFont="1" applyFill="1" applyAlignment="1">
      <alignment horizontal="left" wrapText="1"/>
    </xf>
    <xf numFmtId="0" fontId="3" fillId="0" borderId="1" xfId="4" applyBorder="1" applyAlignment="1">
      <alignment horizontal="right"/>
    </xf>
    <xf numFmtId="0" fontId="3" fillId="0" borderId="1" xfId="4" applyBorder="1" applyAlignment="1">
      <alignment horizontal="right" vertical="center"/>
    </xf>
    <xf numFmtId="0" fontId="3" fillId="0" borderId="0" xfId="4" applyAlignment="1">
      <alignment horizontal="right" vertical="center"/>
    </xf>
    <xf numFmtId="0" fontId="3" fillId="0" borderId="0" xfId="4" applyAlignment="1">
      <alignment horizontal="left" vertical="top"/>
    </xf>
    <xf numFmtId="0" fontId="20" fillId="0" borderId="0" xfId="10" applyFont="1" applyAlignment="1">
      <alignment horizontal="left" vertical="top"/>
    </xf>
    <xf numFmtId="0" fontId="41" fillId="4" borderId="0" xfId="16" applyFont="1" applyFill="1" applyAlignment="1">
      <alignment horizontal="justify" vertical="top" wrapText="1"/>
    </xf>
    <xf numFmtId="0" fontId="2" fillId="0" borderId="0" xfId="18" applyFont="1" applyAlignment="1">
      <alignment horizontal="left" vertical="top"/>
    </xf>
    <xf numFmtId="0" fontId="1" fillId="0" borderId="0" xfId="18" applyFont="1" applyAlignment="1">
      <alignment horizontal="left" vertical="top"/>
    </xf>
    <xf numFmtId="0" fontId="47" fillId="0" borderId="0" xfId="19" applyFont="1" applyAlignment="1">
      <alignment horizontal="left" vertical="top" wrapText="1"/>
    </xf>
    <xf numFmtId="0" fontId="3" fillId="0" borderId="1" xfId="3" applyBorder="1" applyAlignment="1">
      <alignment horizontal="right"/>
    </xf>
    <xf numFmtId="0" fontId="3" fillId="0" borderId="1" xfId="3" applyBorder="1" applyAlignment="1">
      <alignment horizontal="right" vertical="center"/>
    </xf>
    <xf numFmtId="0" fontId="3" fillId="0" borderId="0" xfId="3"/>
    <xf numFmtId="0" fontId="3" fillId="0" borderId="0" xfId="3" applyNumberFormat="1" applyAlignment="1">
      <alignment horizontal="right" vertical="center"/>
    </xf>
    <xf numFmtId="0" fontId="3" fillId="0" borderId="0" xfId="3" applyAlignment="1">
      <alignment horizontal="left" vertical="top"/>
    </xf>
    <xf numFmtId="0" fontId="20" fillId="0" borderId="0" xfId="3" applyFont="1" applyAlignment="1">
      <alignment horizontal="left" vertical="top"/>
    </xf>
    <xf numFmtId="0" fontId="10" fillId="0" borderId="0" xfId="3" applyFont="1" applyAlignment="1">
      <alignment horizontal="left" vertical="top"/>
    </xf>
    <xf numFmtId="0" fontId="3" fillId="0" borderId="0" xfId="3" applyAlignment="1">
      <alignment horizontal="justify" vertical="top"/>
    </xf>
    <xf numFmtId="0" fontId="19" fillId="0" borderId="0" xfId="3" applyFont="1" applyAlignment="1">
      <alignment horizontal="justify" vertical="top" wrapText="1"/>
    </xf>
    <xf numFmtId="0" fontId="3" fillId="0" borderId="0" xfId="3" applyAlignment="1">
      <alignment horizontal="justify"/>
    </xf>
    <xf numFmtId="0" fontId="3" fillId="0" borderId="0" xfId="3" applyAlignment="1">
      <alignment horizontal="justify" vertical="top" wrapText="1"/>
    </xf>
    <xf numFmtId="0" fontId="49" fillId="0" borderId="0" xfId="20" applyFont="1" applyAlignment="1" applyProtection="1">
      <alignment horizontal="justify" vertical="top" wrapText="1"/>
    </xf>
    <xf numFmtId="0" fontId="3" fillId="0" borderId="0" xfId="3" applyAlignment="1"/>
    <xf numFmtId="0" fontId="19" fillId="0" borderId="1" xfId="4" applyFont="1" applyBorder="1"/>
    <xf numFmtId="0" fontId="19" fillId="0" borderId="0" xfId="4" applyFont="1" applyBorder="1"/>
    <xf numFmtId="0" fontId="16" fillId="0" borderId="0" xfId="21" applyBorder="1" applyAlignment="1" applyProtection="1">
      <alignment horizontal="right"/>
    </xf>
    <xf numFmtId="0" fontId="50" fillId="0" borderId="0" xfId="4" applyFont="1" applyBorder="1" applyAlignment="1" applyProtection="1">
      <alignment horizontal="left" indent="10"/>
    </xf>
    <xf numFmtId="0" fontId="3" fillId="0" borderId="0" xfId="4" applyBorder="1" applyAlignment="1">
      <alignment horizontal="left"/>
    </xf>
    <xf numFmtId="0" fontId="17" fillId="4" borderId="0" xfId="4" applyFont="1" applyFill="1" applyBorder="1" applyAlignment="1">
      <alignment horizontal="right"/>
    </xf>
    <xf numFmtId="0" fontId="3" fillId="0" borderId="0" xfId="4" applyFont="1" applyAlignment="1">
      <alignment horizontal="left" vertical="top" wrapText="1"/>
    </xf>
    <xf numFmtId="0" fontId="5" fillId="0" borderId="0" xfId="4" applyFont="1" applyBorder="1"/>
    <xf numFmtId="0" fontId="4" fillId="0" borderId="0" xfId="4" applyFont="1" applyBorder="1"/>
    <xf numFmtId="0" fontId="18" fillId="0" borderId="0" xfId="4" applyFont="1" applyBorder="1" applyAlignment="1">
      <alignment horizontal="left"/>
    </xf>
    <xf numFmtId="0" fontId="18" fillId="0" borderId="0" xfId="22" applyFont="1" applyAlignment="1" applyProtection="1"/>
    <xf numFmtId="0" fontId="51" fillId="4" borderId="0" xfId="21" applyFont="1" applyFill="1" applyAlignment="1" applyProtection="1">
      <alignment vertical="top" wrapText="1"/>
    </xf>
    <xf numFmtId="0" fontId="36" fillId="0" borderId="0" xfId="22" applyFont="1" applyAlignment="1" applyProtection="1">
      <alignment horizontal="center"/>
    </xf>
    <xf numFmtId="0" fontId="36" fillId="0" borderId="0" xfId="4" applyFont="1" applyBorder="1" applyAlignment="1">
      <alignment horizontal="left"/>
    </xf>
    <xf numFmtId="0" fontId="52" fillId="0" borderId="0" xfId="22" applyFont="1" applyAlignment="1" applyProtection="1">
      <alignment horizontal="left" indent="10"/>
    </xf>
    <xf numFmtId="0" fontId="52" fillId="0" borderId="0" xfId="22" applyFont="1" applyAlignment="1" applyProtection="1">
      <alignment horizontal="center"/>
    </xf>
    <xf numFmtId="0" fontId="3" fillId="0" borderId="0" xfId="4" applyAlignment="1" applyProtection="1">
      <alignment horizontal="left" indent="3"/>
    </xf>
    <xf numFmtId="0" fontId="3" fillId="0" borderId="0" xfId="4" applyFont="1" applyBorder="1" applyAlignment="1">
      <alignment horizontal="left" vertical="top" wrapText="1"/>
    </xf>
    <xf numFmtId="0" fontId="10" fillId="0" borderId="0" xfId="4" applyFont="1" applyBorder="1" applyAlignment="1">
      <alignment horizontal="left" vertical="top" wrapText="1"/>
    </xf>
    <xf numFmtId="0" fontId="50" fillId="0" borderId="0" xfId="22" applyFont="1" applyFill="1" applyBorder="1" applyAlignment="1">
      <alignment horizontal="left" vertical="top" wrapText="1" indent="2"/>
    </xf>
    <xf numFmtId="0" fontId="16" fillId="0" borderId="0" xfId="21" applyAlignment="1" applyProtection="1">
      <alignment wrapText="1"/>
    </xf>
    <xf numFmtId="0" fontId="3" fillId="0" borderId="0" xfId="4" applyFont="1" applyFill="1" applyBorder="1" applyAlignment="1">
      <alignment horizontal="left"/>
    </xf>
    <xf numFmtId="0" fontId="18" fillId="0" borderId="0" xfId="4" applyFont="1" applyFill="1" applyBorder="1" applyAlignment="1">
      <alignment horizontal="left"/>
    </xf>
    <xf numFmtId="0" fontId="16" fillId="0" borderId="0" xfId="21" applyFont="1" applyFill="1" applyAlignment="1" applyProtection="1">
      <alignment horizontal="left" wrapText="1" indent="2"/>
    </xf>
    <xf numFmtId="0" fontId="16" fillId="0" borderId="0" xfId="21" applyFont="1" applyFill="1" applyAlignment="1" applyProtection="1">
      <alignment horizontal="left" indent="2"/>
    </xf>
    <xf numFmtId="0" fontId="50" fillId="0" borderId="0" xfId="22" applyFont="1" applyFill="1" applyAlignment="1">
      <alignment horizontal="left" vertical="top" wrapText="1" indent="2"/>
    </xf>
    <xf numFmtId="0" fontId="19" fillId="0" borderId="0" xfId="4" applyFont="1" applyFill="1" applyBorder="1" applyAlignment="1">
      <alignment horizontal="left"/>
    </xf>
    <xf numFmtId="0" fontId="19" fillId="0" borderId="0" xfId="4" applyFont="1" applyBorder="1" applyAlignment="1">
      <alignment horizontal="left"/>
    </xf>
    <xf numFmtId="0" fontId="16" fillId="0" borderId="0" xfId="21" applyFill="1" applyAlignment="1" applyProtection="1">
      <alignment wrapText="1"/>
    </xf>
    <xf numFmtId="0" fontId="6" fillId="0" borderId="0" xfId="22" applyFill="1" applyAlignment="1">
      <alignment wrapText="1"/>
    </xf>
    <xf numFmtId="0" fontId="3" fillId="0" borderId="0" xfId="4" applyFill="1" applyAlignment="1">
      <alignment wrapText="1"/>
    </xf>
    <xf numFmtId="0" fontId="52" fillId="0" borderId="0" xfId="22" applyFont="1" applyFill="1" applyAlignment="1" applyProtection="1">
      <alignment horizontal="left" indent="10"/>
    </xf>
    <xf numFmtId="0" fontId="16" fillId="0" borderId="0" xfId="21" applyFill="1" applyBorder="1" applyAlignment="1" applyProtection="1">
      <alignment horizontal="left" wrapText="1" indent="2"/>
    </xf>
    <xf numFmtId="0" fontId="52" fillId="0" borderId="0" xfId="22" applyFont="1" applyFill="1" applyAlignment="1" applyProtection="1">
      <alignment horizontal="center"/>
    </xf>
    <xf numFmtId="0" fontId="3" fillId="0" borderId="0" xfId="22" applyFont="1" applyFill="1" applyAlignment="1">
      <alignment horizontal="left"/>
    </xf>
    <xf numFmtId="0" fontId="3" fillId="0" borderId="0" xfId="22" applyFont="1" applyFill="1" applyBorder="1" applyAlignment="1">
      <alignment horizontal="left"/>
    </xf>
    <xf numFmtId="0" fontId="16" fillId="0" borderId="0" xfId="21" applyFill="1" applyAlignment="1" applyProtection="1">
      <alignment horizontal="left"/>
    </xf>
    <xf numFmtId="49" fontId="29" fillId="0" borderId="0" xfId="9" applyNumberFormat="1" applyFont="1" applyFill="1" applyBorder="1" applyAlignment="1">
      <alignment vertical="center"/>
    </xf>
    <xf numFmtId="172" fontId="25" fillId="0" borderId="13" xfId="9" applyNumberFormat="1" applyFont="1" applyFill="1" applyBorder="1" applyAlignment="1"/>
    <xf numFmtId="0" fontId="29" fillId="0" borderId="0" xfId="9" applyFont="1" applyFill="1" applyBorder="1" applyAlignment="1">
      <alignment vertical="center"/>
    </xf>
    <xf numFmtId="49" fontId="29" fillId="0" borderId="0" xfId="9" applyNumberFormat="1" applyFont="1" applyFill="1" applyBorder="1"/>
    <xf numFmtId="170" fontId="17" fillId="0" borderId="0" xfId="13" applyNumberFormat="1" applyFont="1" applyFill="1" applyBorder="1" applyAlignment="1">
      <alignment horizontal="right"/>
    </xf>
    <xf numFmtId="170" fontId="17" fillId="0" borderId="27" xfId="13" applyNumberFormat="1" applyFont="1" applyFill="1" applyBorder="1" applyAlignment="1">
      <alignment horizontal="right"/>
    </xf>
    <xf numFmtId="170" fontId="17" fillId="0" borderId="26" xfId="13" applyNumberFormat="1" applyFont="1" applyFill="1" applyBorder="1" applyAlignment="1">
      <alignment horizontal="right"/>
    </xf>
    <xf numFmtId="170" fontId="17" fillId="0" borderId="30" xfId="13" applyNumberFormat="1" applyFont="1" applyFill="1" applyBorder="1" applyAlignment="1">
      <alignment horizontal="right"/>
    </xf>
    <xf numFmtId="170" fontId="17" fillId="0" borderId="32" xfId="13" applyNumberFormat="1" applyFont="1" applyFill="1" applyBorder="1" applyAlignment="1">
      <alignment horizontal="right"/>
    </xf>
    <xf numFmtId="170" fontId="17" fillId="0" borderId="28" xfId="13" applyNumberFormat="1" applyFont="1" applyFill="1" applyBorder="1" applyAlignment="1">
      <alignment horizontal="right"/>
    </xf>
    <xf numFmtId="171" fontId="17" fillId="4" borderId="0" xfId="12" applyNumberFormat="1" applyFont="1" applyFill="1" applyBorder="1" applyAlignment="1">
      <alignment horizontal="right"/>
    </xf>
    <xf numFmtId="171" fontId="17" fillId="4" borderId="26" xfId="13" applyNumberFormat="1" applyFont="1" applyFill="1" applyBorder="1" applyAlignment="1">
      <alignment horizontal="right"/>
    </xf>
    <xf numFmtId="171" fontId="17" fillId="4" borderId="27" xfId="12" applyNumberFormat="1" applyFont="1" applyFill="1" applyBorder="1" applyAlignment="1">
      <alignment horizontal="right"/>
    </xf>
    <xf numFmtId="171" fontId="17" fillId="0" borderId="30" xfId="13" applyNumberFormat="1" applyFont="1" applyFill="1" applyBorder="1" applyAlignment="1">
      <alignment horizontal="right"/>
    </xf>
    <xf numFmtId="171" fontId="17" fillId="0" borderId="32" xfId="13" applyNumberFormat="1" applyFont="1" applyFill="1" applyBorder="1" applyAlignment="1">
      <alignment horizontal="right"/>
    </xf>
    <xf numFmtId="171" fontId="17" fillId="4" borderId="28" xfId="13" applyNumberFormat="1" applyFont="1" applyFill="1" applyBorder="1" applyAlignment="1">
      <alignment horizontal="right"/>
    </xf>
    <xf numFmtId="170" fontId="17" fillId="4" borderId="0" xfId="12" applyNumberFormat="1" applyFont="1" applyFill="1" applyBorder="1" applyAlignment="1">
      <alignment horizontal="right"/>
    </xf>
    <xf numFmtId="170" fontId="17" fillId="4" borderId="26" xfId="12" applyNumberFormat="1" applyFont="1" applyFill="1" applyBorder="1" applyAlignment="1">
      <alignment horizontal="right"/>
    </xf>
    <xf numFmtId="170" fontId="17" fillId="4" borderId="27" xfId="12" applyNumberFormat="1" applyFont="1" applyFill="1" applyBorder="1" applyAlignment="1">
      <alignment horizontal="right"/>
    </xf>
    <xf numFmtId="170" fontId="17" fillId="4" borderId="14" xfId="12" applyNumberFormat="1" applyFont="1" applyFill="1" applyBorder="1" applyAlignment="1">
      <alignment horizontal="right"/>
    </xf>
    <xf numFmtId="170" fontId="17" fillId="4" borderId="6" xfId="12" applyNumberFormat="1" applyFont="1" applyFill="1" applyBorder="1" applyAlignment="1">
      <alignment horizontal="right"/>
    </xf>
    <xf numFmtId="170" fontId="17" fillId="4" borderId="34" xfId="12" applyNumberFormat="1" applyFont="1" applyFill="1" applyBorder="1" applyAlignment="1">
      <alignment horizontal="right"/>
    </xf>
    <xf numFmtId="0" fontId="3" fillId="0" borderId="0" xfId="3" applyFont="1" applyFill="1" applyBorder="1" applyAlignment="1">
      <alignment horizontal="left" vertical="top" wrapText="1"/>
    </xf>
    <xf numFmtId="0" fontId="5" fillId="0" borderId="0" xfId="5" applyFont="1" applyFill="1" applyBorder="1" applyAlignment="1">
      <alignment horizontal="left"/>
    </xf>
    <xf numFmtId="0" fontId="3" fillId="0" borderId="0" xfId="3" applyFont="1" applyFill="1" applyBorder="1" applyAlignment="1">
      <alignment horizontal="left" wrapText="1"/>
    </xf>
    <xf numFmtId="164" fontId="3" fillId="0" borderId="0" xfId="4" applyNumberFormat="1" applyFont="1" applyFill="1" applyBorder="1" applyAlignment="1">
      <alignment horizontal="left" vertical="top" wrapText="1"/>
    </xf>
    <xf numFmtId="165" fontId="3" fillId="0" borderId="0" xfId="4" applyNumberFormat="1" applyFont="1" applyFill="1" applyBorder="1" applyAlignment="1">
      <alignment horizontal="left" vertical="top" wrapText="1"/>
    </xf>
    <xf numFmtId="0" fontId="10" fillId="0" borderId="0" xfId="4" applyFont="1" applyFill="1" applyBorder="1" applyAlignment="1">
      <alignment horizontal="left" wrapText="1"/>
    </xf>
    <xf numFmtId="0" fontId="16" fillId="0" borderId="0" xfId="7" applyFont="1" applyFill="1" applyBorder="1" applyAlignment="1" applyProtection="1">
      <alignment horizontal="left" vertical="top" wrapText="1"/>
    </xf>
    <xf numFmtId="0" fontId="3" fillId="0" borderId="0" xfId="5" applyFont="1" applyBorder="1" applyAlignment="1">
      <alignment horizontal="left"/>
    </xf>
    <xf numFmtId="0" fontId="3" fillId="0" borderId="0" xfId="3" applyAlignment="1">
      <alignment horizontal="left"/>
    </xf>
    <xf numFmtId="0" fontId="16" fillId="0" borderId="0" xfId="7" applyBorder="1" applyAlignment="1" applyProtection="1">
      <alignment horizontal="left" wrapText="1"/>
    </xf>
    <xf numFmtId="0" fontId="16" fillId="0" borderId="0" xfId="7" applyAlignment="1" applyProtection="1">
      <alignment horizontal="left" wrapText="1"/>
    </xf>
    <xf numFmtId="0" fontId="3" fillId="0" borderId="0" xfId="4" applyFont="1" applyBorder="1" applyAlignment="1">
      <alignment horizontal="left" vertical="center" wrapText="1"/>
    </xf>
    <xf numFmtId="49" fontId="28" fillId="0" borderId="0" xfId="9" applyNumberFormat="1" applyFont="1" applyFill="1" applyBorder="1" applyAlignment="1">
      <alignment horizontal="left" vertical="center" wrapText="1"/>
    </xf>
    <xf numFmtId="49" fontId="28" fillId="0" borderId="0" xfId="9" applyNumberFormat="1" applyFont="1" applyFill="1" applyBorder="1" applyAlignment="1">
      <alignment horizontal="left" vertical="center"/>
    </xf>
    <xf numFmtId="166" fontId="10" fillId="0" borderId="0" xfId="4" applyNumberFormat="1" applyFont="1" applyFill="1" applyBorder="1" applyAlignment="1">
      <alignment horizontal="left" vertical="center" wrapText="1"/>
    </xf>
    <xf numFmtId="166" fontId="10" fillId="0" borderId="0" xfId="4" applyNumberFormat="1" applyFont="1" applyFill="1" applyBorder="1" applyAlignment="1">
      <alignment horizontal="left" vertical="center"/>
    </xf>
    <xf numFmtId="166" fontId="17" fillId="0" borderId="0" xfId="4" applyNumberFormat="1" applyFont="1" applyFill="1" applyBorder="1" applyAlignment="1">
      <alignment horizontal="left" vertical="center"/>
    </xf>
    <xf numFmtId="164" fontId="17" fillId="0" borderId="0" xfId="4" applyNumberFormat="1" applyFont="1" applyBorder="1" applyAlignment="1">
      <alignment horizontal="left" vertical="center" wrapText="1"/>
    </xf>
    <xf numFmtId="0" fontId="24" fillId="0" borderId="6" xfId="4" applyFont="1" applyBorder="1" applyAlignment="1">
      <alignment horizontal="left" wrapText="1"/>
    </xf>
    <xf numFmtId="0" fontId="24" fillId="0" borderId="6" xfId="4" applyFont="1" applyBorder="1" applyAlignment="1">
      <alignment horizontal="left"/>
    </xf>
    <xf numFmtId="1" fontId="17" fillId="0" borderId="7" xfId="9" applyNumberFormat="1" applyFont="1" applyFill="1" applyBorder="1" applyAlignment="1">
      <alignment horizontal="center" vertical="center"/>
    </xf>
    <xf numFmtId="1" fontId="17" fillId="0" borderId="8" xfId="9" applyNumberFormat="1" applyFont="1" applyFill="1" applyBorder="1" applyAlignment="1">
      <alignment horizontal="center" vertical="center"/>
    </xf>
    <xf numFmtId="1" fontId="17" fillId="0" borderId="13" xfId="9" applyNumberFormat="1" applyFont="1" applyFill="1" applyBorder="1" applyAlignment="1">
      <alignment horizontal="center" vertical="center"/>
    </xf>
    <xf numFmtId="1" fontId="17" fillId="0" borderId="0" xfId="9" applyNumberFormat="1" applyFont="1" applyFill="1" applyBorder="1" applyAlignment="1">
      <alignment horizontal="center" vertical="center"/>
    </xf>
    <xf numFmtId="1" fontId="17" fillId="0" borderId="14" xfId="9" applyNumberFormat="1" applyFont="1" applyFill="1" applyBorder="1" applyAlignment="1">
      <alignment horizontal="center" vertical="center"/>
    </xf>
    <xf numFmtId="1" fontId="17" fillId="0" borderId="6" xfId="9" applyNumberFormat="1" applyFont="1" applyFill="1" applyBorder="1" applyAlignment="1">
      <alignment horizontal="center" vertical="center"/>
    </xf>
    <xf numFmtId="1" fontId="17" fillId="0" borderId="2" xfId="9" applyNumberFormat="1" applyFont="1" applyFill="1" applyBorder="1" applyAlignment="1">
      <alignment horizontal="center" vertical="center" wrapText="1"/>
    </xf>
    <xf numFmtId="1" fontId="17" fillId="0" borderId="3" xfId="9" applyNumberFormat="1" applyFont="1" applyFill="1" applyBorder="1" applyAlignment="1">
      <alignment horizontal="center" vertical="center" wrapText="1"/>
    </xf>
    <xf numFmtId="1" fontId="17" fillId="0" borderId="4" xfId="9" applyNumberFormat="1" applyFont="1" applyFill="1" applyBorder="1" applyAlignment="1">
      <alignment horizontal="center" vertical="center" wrapText="1"/>
    </xf>
    <xf numFmtId="0" fontId="17" fillId="0" borderId="9" xfId="4" applyFont="1" applyBorder="1" applyAlignment="1">
      <alignment horizontal="center" vertical="center"/>
    </xf>
    <xf numFmtId="0" fontId="17" fillId="0" borderId="10" xfId="4" applyFont="1" applyBorder="1" applyAlignment="1">
      <alignment horizontal="center" vertical="center"/>
    </xf>
    <xf numFmtId="0" fontId="17" fillId="0" borderId="11" xfId="4" applyFont="1" applyBorder="1" applyAlignment="1">
      <alignment horizontal="center" vertical="center"/>
    </xf>
    <xf numFmtId="1" fontId="17" fillId="0" borderId="7" xfId="9" applyNumberFormat="1" applyFont="1" applyFill="1" applyBorder="1" applyAlignment="1">
      <alignment horizontal="center" vertical="center" wrapText="1"/>
    </xf>
    <xf numFmtId="1" fontId="17" fillId="0" borderId="12" xfId="9" applyNumberFormat="1" applyFont="1" applyFill="1" applyBorder="1" applyAlignment="1">
      <alignment horizontal="center" vertical="center" wrapText="1"/>
    </xf>
    <xf numFmtId="1" fontId="17" fillId="0" borderId="14" xfId="9" applyNumberFormat="1" applyFont="1" applyFill="1" applyBorder="1" applyAlignment="1">
      <alignment horizontal="center" vertical="center" wrapText="1"/>
    </xf>
    <xf numFmtId="1" fontId="17" fillId="0" borderId="15" xfId="9" applyNumberFormat="1" applyFont="1" applyFill="1" applyBorder="1" applyAlignment="1">
      <alignment horizontal="center" vertical="center" wrapText="1"/>
    </xf>
    <xf numFmtId="167" fontId="17" fillId="0" borderId="2" xfId="4" applyNumberFormat="1" applyFont="1" applyBorder="1" applyAlignment="1">
      <alignment horizontal="center" vertical="center" wrapText="1"/>
    </xf>
    <xf numFmtId="167" fontId="17" fillId="0" borderId="4" xfId="4" applyNumberFormat="1" applyFont="1" applyBorder="1" applyAlignment="1">
      <alignment horizontal="center" vertical="center" wrapText="1"/>
    </xf>
    <xf numFmtId="173" fontId="17" fillId="0" borderId="0" xfId="9" applyNumberFormat="1" applyFont="1" applyFill="1" applyBorder="1" applyAlignment="1">
      <alignment horizontal="left" vertical="center" wrapText="1"/>
    </xf>
    <xf numFmtId="164" fontId="17" fillId="0" borderId="0" xfId="4" applyNumberFormat="1" applyFont="1" applyBorder="1" applyAlignment="1">
      <alignment horizontal="left" wrapText="1"/>
    </xf>
    <xf numFmtId="164" fontId="17" fillId="0" borderId="0" xfId="4" applyNumberFormat="1" applyFont="1" applyBorder="1" applyAlignment="1">
      <alignment horizontal="center"/>
    </xf>
    <xf numFmtId="164" fontId="17" fillId="0" borderId="6" xfId="4" applyNumberFormat="1" applyFont="1" applyBorder="1" applyAlignment="1">
      <alignment horizontal="center" vertical="top"/>
    </xf>
    <xf numFmtId="166" fontId="17" fillId="0" borderId="13" xfId="4" applyNumberFormat="1" applyFont="1" applyFill="1" applyBorder="1" applyAlignment="1">
      <alignment horizontal="left" vertical="center"/>
    </xf>
    <xf numFmtId="166" fontId="17" fillId="0" borderId="17" xfId="4" applyNumberFormat="1" applyFont="1" applyFill="1" applyBorder="1" applyAlignment="1">
      <alignment horizontal="left" vertical="center"/>
    </xf>
    <xf numFmtId="0" fontId="27" fillId="0" borderId="13" xfId="4" applyFont="1" applyFill="1" applyBorder="1" applyAlignment="1">
      <alignment horizontal="left" vertical="center" wrapText="1"/>
    </xf>
    <xf numFmtId="0" fontId="27" fillId="0" borderId="0" xfId="4" applyFont="1" applyFill="1" applyBorder="1" applyAlignment="1">
      <alignment horizontal="left" vertical="center" wrapText="1"/>
    </xf>
    <xf numFmtId="170" fontId="17" fillId="0" borderId="0" xfId="4" applyNumberFormat="1" applyFont="1" applyFill="1" applyBorder="1" applyAlignment="1">
      <alignment horizontal="left" vertical="center" wrapText="1"/>
    </xf>
    <xf numFmtId="0" fontId="28" fillId="0" borderId="0" xfId="9" applyNumberFormat="1" applyFont="1" applyFill="1" applyBorder="1" applyAlignment="1">
      <alignment horizontal="left" vertical="top" wrapText="1"/>
    </xf>
    <xf numFmtId="0" fontId="28" fillId="0" borderId="0" xfId="9" applyNumberFormat="1" applyFont="1" applyFill="1" applyBorder="1" applyAlignment="1">
      <alignment horizontal="left" vertical="center" wrapText="1"/>
    </xf>
    <xf numFmtId="0" fontId="28" fillId="0" borderId="0" xfId="9" applyNumberFormat="1" applyFont="1" applyFill="1" applyBorder="1" applyAlignment="1">
      <alignment horizontal="left" vertical="center"/>
    </xf>
    <xf numFmtId="0" fontId="27" fillId="0" borderId="13" xfId="9" applyNumberFormat="1" applyFont="1" applyFill="1" applyBorder="1" applyAlignment="1">
      <alignment horizontal="left" wrapText="1"/>
    </xf>
    <xf numFmtId="0" fontId="27" fillId="0" borderId="0" xfId="9" applyNumberFormat="1" applyFont="1" applyFill="1" applyBorder="1" applyAlignment="1">
      <alignment horizontal="left" wrapText="1"/>
    </xf>
    <xf numFmtId="0" fontId="27" fillId="0" borderId="17" xfId="9" applyNumberFormat="1" applyFont="1" applyFill="1" applyBorder="1" applyAlignment="1">
      <alignment horizontal="left" wrapText="1"/>
    </xf>
    <xf numFmtId="49" fontId="17" fillId="0" borderId="0" xfId="9" applyNumberFormat="1" applyFont="1" applyFill="1" applyBorder="1" applyAlignment="1"/>
    <xf numFmtId="0" fontId="17" fillId="0" borderId="0" xfId="9" applyNumberFormat="1" applyFont="1" applyFill="1" applyBorder="1" applyAlignment="1">
      <alignment horizontal="left" wrapText="1"/>
    </xf>
    <xf numFmtId="0" fontId="17" fillId="0" borderId="17" xfId="9" applyNumberFormat="1" applyFont="1" applyFill="1" applyBorder="1" applyAlignment="1">
      <alignment horizontal="left" wrapText="1"/>
    </xf>
    <xf numFmtId="0" fontId="27" fillId="0" borderId="7" xfId="9" applyNumberFormat="1" applyFont="1" applyFill="1" applyBorder="1" applyAlignment="1">
      <alignment horizontal="left" wrapText="1"/>
    </xf>
    <xf numFmtId="0" fontId="27" fillId="0" borderId="8" xfId="9" applyNumberFormat="1" applyFont="1" applyFill="1" applyBorder="1" applyAlignment="1">
      <alignment horizontal="left" wrapText="1"/>
    </xf>
    <xf numFmtId="0" fontId="27" fillId="0" borderId="12" xfId="9" applyNumberFormat="1" applyFont="1" applyFill="1" applyBorder="1" applyAlignment="1">
      <alignment horizontal="left" wrapText="1"/>
    </xf>
    <xf numFmtId="0" fontId="28" fillId="0" borderId="0" xfId="9" applyNumberFormat="1" applyFont="1" applyFill="1" applyBorder="1" applyAlignment="1">
      <alignment horizontal="left" wrapText="1"/>
    </xf>
    <xf numFmtId="1" fontId="17" fillId="0" borderId="13" xfId="9" applyNumberFormat="1" applyFont="1" applyFill="1" applyBorder="1" applyAlignment="1">
      <alignment horizontal="center" vertical="center" wrapText="1"/>
    </xf>
    <xf numFmtId="1" fontId="17" fillId="0" borderId="17" xfId="9" applyNumberFormat="1" applyFont="1" applyFill="1" applyBorder="1" applyAlignment="1">
      <alignment horizontal="center" vertical="center" wrapText="1"/>
    </xf>
    <xf numFmtId="0" fontId="27" fillId="0" borderId="7" xfId="4" applyFont="1" applyFill="1" applyBorder="1" applyAlignment="1">
      <alignment horizontal="left" vertical="center" wrapText="1"/>
    </xf>
    <xf numFmtId="0" fontId="27" fillId="0" borderId="12" xfId="4" applyFont="1" applyFill="1" applyBorder="1" applyAlignment="1">
      <alignment horizontal="left" vertical="center" wrapText="1"/>
    </xf>
    <xf numFmtId="0" fontId="28" fillId="0" borderId="0" xfId="4" applyFont="1" applyAlignment="1">
      <alignment wrapText="1"/>
    </xf>
    <xf numFmtId="0" fontId="35" fillId="0" borderId="0" xfId="6" applyFont="1" applyAlignment="1" applyProtection="1">
      <alignment horizontal="left" wrapText="1"/>
    </xf>
    <xf numFmtId="166" fontId="10" fillId="0" borderId="0" xfId="13" applyNumberFormat="1" applyFont="1" applyFill="1" applyBorder="1" applyAlignment="1">
      <alignment horizontal="left" vertical="center" wrapText="1"/>
    </xf>
    <xf numFmtId="164" fontId="17" fillId="4" borderId="0" xfId="12" applyNumberFormat="1" applyFont="1" applyFill="1" applyBorder="1" applyAlignment="1">
      <alignment horizontal="left"/>
    </xf>
    <xf numFmtId="1" fontId="17" fillId="4" borderId="16" xfId="12" applyNumberFormat="1" applyFont="1" applyFill="1" applyBorder="1" applyAlignment="1">
      <alignment horizontal="center" vertical="center"/>
    </xf>
    <xf numFmtId="1" fontId="17" fillId="4" borderId="2" xfId="12" applyNumberFormat="1" applyFont="1" applyFill="1" applyBorder="1" applyAlignment="1">
      <alignment horizontal="center" vertical="center"/>
    </xf>
    <xf numFmtId="1" fontId="17" fillId="4" borderId="7" xfId="12" applyNumberFormat="1" applyFont="1" applyFill="1" applyBorder="1" applyAlignment="1">
      <alignment horizontal="center" vertical="center"/>
    </xf>
    <xf numFmtId="0" fontId="17" fillId="4" borderId="7" xfId="13" applyFont="1" applyFill="1" applyBorder="1" applyAlignment="1">
      <alignment horizontal="center" vertical="center" wrapText="1"/>
    </xf>
    <xf numFmtId="0" fontId="17" fillId="4" borderId="8" xfId="13" applyFont="1" applyFill="1" applyBorder="1" applyAlignment="1">
      <alignment horizontal="center" vertical="center" wrapText="1"/>
    </xf>
    <xf numFmtId="0" fontId="17" fillId="4" borderId="12" xfId="13" applyFont="1" applyFill="1" applyBorder="1" applyAlignment="1">
      <alignment horizontal="center" vertical="center" wrapText="1"/>
    </xf>
    <xf numFmtId="49" fontId="17" fillId="4" borderId="16" xfId="12" applyNumberFormat="1" applyFont="1" applyFill="1" applyBorder="1" applyAlignment="1">
      <alignment horizontal="center" vertical="center" wrapText="1"/>
    </xf>
    <xf numFmtId="49" fontId="17" fillId="4" borderId="2" xfId="12" applyNumberFormat="1" applyFont="1" applyFill="1" applyBorder="1" applyAlignment="1">
      <alignment horizontal="center" vertical="center"/>
    </xf>
    <xf numFmtId="49" fontId="17" fillId="4" borderId="9" xfId="12" applyNumberFormat="1" applyFont="1" applyFill="1" applyBorder="1" applyAlignment="1">
      <alignment horizontal="center" vertical="center" wrapText="1"/>
    </xf>
    <xf numFmtId="49" fontId="17" fillId="4" borderId="11" xfId="12" applyNumberFormat="1" applyFont="1" applyFill="1" applyBorder="1" applyAlignment="1">
      <alignment horizontal="center" vertical="center" wrapText="1"/>
    </xf>
    <xf numFmtId="0" fontId="27" fillId="0" borderId="22" xfId="13" applyFont="1" applyFill="1" applyBorder="1" applyAlignment="1">
      <alignment horizontal="left" wrapText="1"/>
    </xf>
    <xf numFmtId="0" fontId="27" fillId="0" borderId="23" xfId="13" applyFont="1" applyFill="1" applyBorder="1" applyAlignment="1">
      <alignment horizontal="left" wrapText="1"/>
    </xf>
    <xf numFmtId="0" fontId="27" fillId="0" borderId="24" xfId="13" applyFont="1" applyFill="1" applyBorder="1" applyAlignment="1">
      <alignment horizontal="left" wrapText="1"/>
    </xf>
    <xf numFmtId="0" fontId="27" fillId="4" borderId="22" xfId="13" applyFont="1" applyFill="1" applyBorder="1" applyAlignment="1">
      <alignment horizontal="left" wrapText="1"/>
    </xf>
    <xf numFmtId="0" fontId="27" fillId="4" borderId="23" xfId="13" applyFont="1" applyFill="1" applyBorder="1" applyAlignment="1">
      <alignment horizontal="left" wrapText="1"/>
    </xf>
    <xf numFmtId="0" fontId="27" fillId="4" borderId="24" xfId="13" applyFont="1" applyFill="1" applyBorder="1" applyAlignment="1">
      <alignment horizontal="left" wrapText="1"/>
    </xf>
    <xf numFmtId="49" fontId="29" fillId="0" borderId="0" xfId="12" applyNumberFormat="1" applyFont="1" applyFill="1" applyBorder="1" applyAlignment="1">
      <alignment horizontal="left" wrapText="1"/>
    </xf>
    <xf numFmtId="49" fontId="28" fillId="0" borderId="0" xfId="12" applyNumberFormat="1" applyFont="1" applyFill="1" applyBorder="1" applyAlignment="1">
      <alignment horizontal="left" wrapText="1"/>
    </xf>
    <xf numFmtId="49" fontId="29" fillId="0" borderId="0" xfId="12" applyNumberFormat="1" applyFont="1" applyFill="1" applyBorder="1" applyAlignment="1">
      <alignment horizontal="left"/>
    </xf>
    <xf numFmtId="49" fontId="28" fillId="0" borderId="0" xfId="12" applyNumberFormat="1" applyFont="1" applyFill="1" applyBorder="1" applyAlignment="1">
      <alignment horizontal="left"/>
    </xf>
    <xf numFmtId="0" fontId="37" fillId="0" borderId="0" xfId="13" applyFont="1" applyFill="1" applyBorder="1" applyAlignment="1">
      <alignment horizontal="left"/>
    </xf>
    <xf numFmtId="0" fontId="38" fillId="0" borderId="0" xfId="13" applyFont="1" applyFill="1" applyBorder="1" applyAlignment="1">
      <alignment horizontal="left"/>
    </xf>
    <xf numFmtId="0" fontId="17" fillId="4" borderId="9" xfId="4" applyFont="1" applyFill="1" applyBorder="1" applyAlignment="1">
      <alignment horizontal="center" vertical="center" wrapText="1"/>
    </xf>
    <xf numFmtId="0" fontId="17" fillId="4" borderId="10" xfId="4" applyFont="1" applyFill="1" applyBorder="1" applyAlignment="1">
      <alignment horizontal="center" vertical="center"/>
    </xf>
    <xf numFmtId="0" fontId="17" fillId="4" borderId="11" xfId="4" applyFont="1" applyFill="1" applyBorder="1" applyAlignment="1">
      <alignment horizontal="center" vertical="center"/>
    </xf>
    <xf numFmtId="1" fontId="17" fillId="4" borderId="7" xfId="9" applyNumberFormat="1" applyFont="1" applyFill="1" applyBorder="1" applyAlignment="1">
      <alignment horizontal="center" vertical="center" wrapText="1"/>
    </xf>
    <xf numFmtId="1" fontId="17" fillId="4" borderId="12" xfId="9" applyNumberFormat="1" applyFont="1" applyFill="1" applyBorder="1" applyAlignment="1">
      <alignment horizontal="center" vertical="center" wrapText="1"/>
    </xf>
    <xf numFmtId="1" fontId="17" fillId="4" borderId="14" xfId="9" applyNumberFormat="1" applyFont="1" applyFill="1" applyBorder="1" applyAlignment="1">
      <alignment horizontal="center" vertical="center" wrapText="1"/>
    </xf>
    <xf numFmtId="1" fontId="17" fillId="4" borderId="15" xfId="9" applyNumberFormat="1" applyFont="1" applyFill="1" applyBorder="1" applyAlignment="1">
      <alignment horizontal="center" vertical="center" wrapText="1"/>
    </xf>
    <xf numFmtId="49" fontId="29" fillId="4" borderId="0" xfId="9" applyNumberFormat="1" applyFont="1" applyFill="1" applyBorder="1" applyAlignment="1">
      <alignment horizontal="left" wrapText="1"/>
    </xf>
    <xf numFmtId="49" fontId="28" fillId="4" borderId="0" xfId="9" applyNumberFormat="1" applyFont="1" applyFill="1" applyBorder="1" applyAlignment="1">
      <alignment horizontal="left" wrapText="1"/>
    </xf>
    <xf numFmtId="0" fontId="28" fillId="4" borderId="0" xfId="9" applyNumberFormat="1" applyFont="1" applyFill="1" applyBorder="1" applyAlignment="1">
      <alignment horizontal="left" wrapText="1"/>
    </xf>
    <xf numFmtId="0" fontId="17" fillId="0" borderId="9" xfId="4" applyFont="1" applyBorder="1" applyAlignment="1">
      <alignment horizontal="center" vertical="center" wrapText="1"/>
    </xf>
    <xf numFmtId="0" fontId="29" fillId="4" borderId="0" xfId="4" applyFont="1" applyFill="1" applyAlignment="1">
      <alignment horizontal="left" wrapText="1"/>
    </xf>
    <xf numFmtId="0" fontId="17" fillId="0" borderId="10" xfId="4" applyFont="1" applyBorder="1" applyAlignment="1">
      <alignment horizontal="center" vertical="center" wrapText="1"/>
    </xf>
    <xf numFmtId="0" fontId="17" fillId="0" borderId="11" xfId="4" applyFont="1" applyBorder="1" applyAlignment="1">
      <alignment horizontal="center" vertical="center" wrapText="1"/>
    </xf>
    <xf numFmtId="0" fontId="17" fillId="4" borderId="9" xfId="3" applyFont="1" applyFill="1" applyBorder="1" applyAlignment="1">
      <alignment horizontal="center" wrapText="1"/>
    </xf>
    <xf numFmtId="0" fontId="19" fillId="4" borderId="11" xfId="3" applyFont="1" applyFill="1" applyBorder="1" applyAlignment="1">
      <alignment horizontal="center"/>
    </xf>
    <xf numFmtId="0" fontId="10" fillId="0" borderId="0" xfId="6" applyFont="1" applyFill="1" applyBorder="1" applyAlignment="1" applyProtection="1">
      <alignment horizontal="justify" wrapText="1"/>
    </xf>
    <xf numFmtId="164" fontId="17" fillId="4" borderId="0" xfId="4" applyNumberFormat="1" applyFont="1" applyFill="1" applyBorder="1" applyAlignment="1">
      <alignment horizontal="left" wrapText="1"/>
    </xf>
    <xf numFmtId="1" fontId="17" fillId="0" borderId="16" xfId="9" applyNumberFormat="1" applyFont="1" applyFill="1" applyBorder="1" applyAlignment="1">
      <alignment horizontal="center" vertical="center" wrapText="1"/>
    </xf>
    <xf numFmtId="1" fontId="17" fillId="0" borderId="9" xfId="9" applyNumberFormat="1" applyFont="1" applyFill="1" applyBorder="1" applyAlignment="1">
      <alignment horizontal="center" vertical="center" wrapText="1"/>
    </xf>
    <xf numFmtId="0" fontId="28" fillId="0" borderId="0" xfId="9" applyFont="1" applyFill="1" applyBorder="1" applyAlignment="1">
      <alignment horizontal="left" wrapText="1"/>
    </xf>
    <xf numFmtId="0" fontId="39" fillId="0" borderId="0" xfId="3" applyFont="1" applyFill="1" applyAlignment="1">
      <alignment horizontal="left" vertical="top" wrapText="1"/>
    </xf>
    <xf numFmtId="0" fontId="28" fillId="0" borderId="0" xfId="3" applyFont="1" applyAlignment="1">
      <alignment horizontal="left" wrapText="1"/>
    </xf>
    <xf numFmtId="0" fontId="28" fillId="0" borderId="0" xfId="4" applyFont="1" applyBorder="1" applyAlignment="1">
      <alignment horizontal="left" vertical="center" wrapText="1"/>
    </xf>
    <xf numFmtId="0" fontId="28" fillId="0" borderId="0" xfId="4" applyFont="1" applyBorder="1" applyAlignment="1">
      <alignment horizontal="left" vertical="center"/>
    </xf>
    <xf numFmtId="17" fontId="10" fillId="0" borderId="0" xfId="4" applyNumberFormat="1" applyFont="1" applyAlignment="1">
      <alignment horizontal="left" wrapText="1"/>
    </xf>
    <xf numFmtId="0" fontId="10" fillId="0" borderId="0" xfId="4" applyFont="1" applyAlignment="1">
      <alignment horizontal="left" wrapText="1"/>
    </xf>
    <xf numFmtId="0" fontId="3" fillId="0" borderId="0" xfId="4" applyNumberFormat="1" applyAlignment="1">
      <alignment horizontal="center"/>
    </xf>
    <xf numFmtId="0" fontId="3" fillId="0" borderId="0" xfId="4" applyNumberFormat="1" applyFill="1" applyBorder="1" applyAlignment="1">
      <alignment horizontal="center"/>
    </xf>
    <xf numFmtId="17" fontId="3" fillId="0" borderId="0" xfId="4" applyNumberFormat="1" applyAlignment="1">
      <alignment horizontal="center" vertical="center"/>
    </xf>
    <xf numFmtId="0" fontId="3" fillId="0" borderId="0" xfId="4" applyAlignment="1">
      <alignment horizontal="center"/>
    </xf>
    <xf numFmtId="168" fontId="3" fillId="0" borderId="0" xfId="4" applyNumberFormat="1" applyAlignment="1">
      <alignment horizontal="center"/>
    </xf>
    <xf numFmtId="0" fontId="3" fillId="0" borderId="0" xfId="4" applyNumberFormat="1" applyFill="1" applyBorder="1" applyAlignment="1">
      <alignment horizontal="center" vertical="center" wrapText="1"/>
    </xf>
    <xf numFmtId="168" fontId="3" fillId="0" borderId="0" xfId="4" applyNumberFormat="1" applyFill="1" applyBorder="1" applyAlignment="1">
      <alignment horizontal="center"/>
    </xf>
    <xf numFmtId="1" fontId="3" fillId="0" borderId="0" xfId="4" applyNumberFormat="1" applyAlignment="1">
      <alignment horizontal="left" vertical="top"/>
    </xf>
    <xf numFmtId="0" fontId="16" fillId="0" borderId="0" xfId="21" applyFill="1" applyAlignment="1" applyProtection="1">
      <alignment horizontal="left" vertical="top" wrapText="1" indent="2"/>
    </xf>
    <xf numFmtId="0" fontId="16" fillId="0" borderId="0" xfId="21" applyAlignment="1" applyProtection="1">
      <alignment horizontal="left" vertical="top" wrapText="1"/>
    </xf>
    <xf numFmtId="0" fontId="3" fillId="0" borderId="0" xfId="4" applyFont="1" applyAlignment="1">
      <alignment horizontal="left" wrapText="1"/>
    </xf>
    <xf numFmtId="0" fontId="3" fillId="0" borderId="0" xfId="4" applyAlignment="1">
      <alignment horizontal="left" wrapText="1"/>
    </xf>
    <xf numFmtId="0" fontId="16" fillId="0" borderId="0" xfId="21" applyAlignment="1" applyProtection="1">
      <alignment horizontal="left" wrapText="1" indent="2"/>
    </xf>
    <xf numFmtId="0" fontId="16" fillId="0" borderId="0" xfId="21" applyFill="1" applyAlignment="1" applyProtection="1">
      <alignment horizontal="left"/>
    </xf>
    <xf numFmtId="0" fontId="16" fillId="0" borderId="0" xfId="21" applyFill="1" applyAlignment="1" applyProtection="1"/>
    <xf numFmtId="0" fontId="16" fillId="0" borderId="0" xfId="21" applyFill="1" applyBorder="1" applyAlignment="1" applyProtection="1">
      <alignment horizontal="left" wrapText="1"/>
    </xf>
    <xf numFmtId="0" fontId="16" fillId="0" borderId="0" xfId="21" applyFill="1" applyAlignment="1" applyProtection="1">
      <alignment horizontal="left" wrapText="1"/>
    </xf>
    <xf numFmtId="0" fontId="3" fillId="0" borderId="0" xfId="4" applyFont="1" applyFill="1" applyBorder="1" applyAlignment="1">
      <alignment horizontal="left" wrapText="1"/>
    </xf>
    <xf numFmtId="0" fontId="3" fillId="0" borderId="0" xfId="4" applyFill="1" applyAlignment="1">
      <alignment horizontal="left" wrapText="1"/>
    </xf>
  </cellXfs>
  <cellStyles count="23">
    <cellStyle name="Hyperlink 3 3" xfId="19"/>
    <cellStyle name="Link" xfId="6" builtinId="8"/>
    <cellStyle name="Link 2" xfId="20"/>
    <cellStyle name="Link 2 2" xfId="21"/>
    <cellStyle name="Link 3" xfId="7"/>
    <cellStyle name="Link 4" xfId="17"/>
    <cellStyle name="Standard" xfId="0" builtinId="0"/>
    <cellStyle name="Standard 2 11" xfId="22"/>
    <cellStyle name="Standard 2 2 2" xfId="4"/>
    <cellStyle name="Standard 2 2 5" xfId="8"/>
    <cellStyle name="Standard 2 3" xfId="3"/>
    <cellStyle name="Standard 24" xfId="18"/>
    <cellStyle name="Standard 3" xfId="10"/>
    <cellStyle name="Standard 3 4" xfId="15"/>
    <cellStyle name="Standard 4 2" xfId="11"/>
    <cellStyle name="Standard 6" xfId="13"/>
    <cellStyle name="Standard 8" xfId="2"/>
    <cellStyle name="Standard 8 2" xfId="16"/>
    <cellStyle name="Standard_Entwurf_Kreisheft_18_08_2009" xfId="1"/>
    <cellStyle name="Standard_qheftd" xfId="9"/>
    <cellStyle name="Standard_qheftd 2" xfId="12"/>
    <cellStyle name="Standard_Vorlage Infoseite" xfId="5"/>
    <cellStyle name="Standard_Vorlage Publikation"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charts/_rels/chart1.xml.rels><?xml version="1.0" encoding="UTF-8" standalone="yes"?>
<Relationships xmlns="http://schemas.openxmlformats.org/package/2006/relationships"><Relationship Id="rId1" Type="http://schemas.openxmlformats.org/officeDocument/2006/relationships/image" Target="../media/image6.png"/></Relationships>
</file>

<file path=xl/charts/_rels/chart2.xml.rels><?xml version="1.0" encoding="UTF-8" standalone="yes"?>
<Relationships xmlns="http://schemas.openxmlformats.org/package/2006/relationships"><Relationship Id="rId1" Type="http://schemas.openxmlformats.org/officeDocument/2006/relationships/image" Target="../media/image6.png"/></Relationships>
</file>

<file path=xl/charts/_rels/chart3.xml.rels><?xml version="1.0" encoding="UTF-8" standalone="yes"?>
<Relationships xmlns="http://schemas.openxmlformats.org/package/2006/relationships"><Relationship Id="rId1" Type="http://schemas.openxmlformats.org/officeDocument/2006/relationships/image" Target="../media/image6.png"/></Relationships>
</file>

<file path=xl/charts/_rels/chart4.xml.rels><?xml version="1.0" encoding="UTF-8" standalone="yes"?>
<Relationships xmlns="http://schemas.openxmlformats.org/package/2006/relationships"><Relationship Id="rId1" Type="http://schemas.openxmlformats.org/officeDocument/2006/relationships/image" Target="../media/image6.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278131634819531E-2"/>
          <c:y val="3.40135455096085E-2"/>
          <c:w val="0.90764331210191085"/>
          <c:h val="0.93878174679625559"/>
        </c:manualLayout>
      </c:layout>
      <c:barChart>
        <c:barDir val="bar"/>
        <c:grouping val="clustered"/>
        <c:varyColors val="0"/>
        <c:ser>
          <c:idx val="0"/>
          <c:order val="0"/>
          <c:spPr>
            <a:solidFill>
              <a:srgbClr val="969696"/>
            </a:solidFill>
            <a:ln w="25400">
              <a:noFill/>
            </a:ln>
          </c:spPr>
          <c:invertIfNegative val="0"/>
          <c:dLbls>
            <c:dLbl>
              <c:idx val="0"/>
              <c:tx>
                <c:strRef>
                  <c:f>Daten_Diagramme!$D$6</c:f>
                  <c:strCache>
                    <c:ptCount val="1"/>
                    <c:pt idx="0">
                      <c:v>0.7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{AD118AAE-6846-4C98-901F-85C539F32440}</c15:txfldGUID>
                      <c15:f>Daten_Diagramme!$D$6</c15:f>
                      <c15:dlblFieldTableCache>
                        <c:ptCount val="1"/>
                        <c:pt idx="0">
                          <c:v>0.7</c:v>
                        </c:pt>
                      </c15:dlblFieldTableCache>
                    </c15:dlblFTEntry>
                  </c15:dlblFieldTable>
                  <c15:showDataLabelsRange val="0"/>
                </c:ext>
                <c:ext xmlns:c16="http://schemas.microsoft.com/office/drawing/2014/chart" uri="{C3380CC4-5D6E-409C-BE32-E72D297353CC}">
                  <c16:uniqueId val="{00000000-336D-4E67-9B85-6F8B070E07B0}"/>
                </c:ext>
              </c:extLst>
            </c:dLbl>
            <c:dLbl>
              <c:idx val="1"/>
              <c:tx>
                <c:strRef>
                  <c:f>Daten_Diagramme!$D$7</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{62AFAE7E-71BB-48D1-AC25-1AB4D2A5E981}</c15:txfldGUID>
                      <c15:f>Daten_Diagramme!$D$7</c15:f>
                      <c15:dlblFieldTableCache>
                        <c:ptCount val="1"/>
                        <c:pt idx="0">
                          <c:v>-0.5</c:v>
                        </c:pt>
                      </c15:dlblFieldTableCache>
                    </c15:dlblFTEntry>
                  </c15:dlblFieldTable>
                  <c15:showDataLabelsRange val="0"/>
                </c:ext>
                <c:ext xmlns:c16="http://schemas.microsoft.com/office/drawing/2014/chart" uri="{C3380CC4-5D6E-409C-BE32-E72D297353CC}">
                  <c16:uniqueId val="{00000001-336D-4E67-9B85-6F8B070E07B0}"/>
                </c:ext>
              </c:extLst>
            </c:dLbl>
            <c:dLbl>
              <c:idx val="2"/>
              <c:tx>
                <c:strRef>
                  <c:f>Daten_Diagramme!$D$8</c:f>
                  <c:strCache>
                    <c:ptCount val="1"/>
                    <c:pt idx="0">
                      <c:v>-0.4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{9AEE381C-97BE-4A20-BECC-88B0CE63C287}</c15:txfldGUID>
                      <c15:f>Daten_Diagramme!$D$8</c15:f>
                      <c15:dlblFieldTableCache>
                        <c:ptCount val="1"/>
                        <c:pt idx="0">
                          <c:v>-0.4</c:v>
                        </c:pt>
                      </c15:dlblFieldTableCache>
                    </c15:dlblFTEntry>
                  </c15:dlblFieldTable>
                  <c15:showDataLabelsRange val="0"/>
                </c:ext>
                <c:ext xmlns:c16="http://schemas.microsoft.com/office/drawing/2014/chart" uri="{C3380CC4-5D6E-409C-BE32-E72D297353CC}">
                  <c16:uniqueId val="{00000002-336D-4E67-9B85-6F8B070E07B0}"/>
                </c:ext>
              </c:extLst>
            </c:dLbl>
            <c:dLbl>
              <c:idx val="3"/>
              <c:tx>
                <c:strRef>
                  <c:f>Daten_Diagramme!$D$9</c:f>
                  <c:strCache>
                    <c:ptCount val="1"/>
                    <c:pt idx="0">
                      <c:v>-0.4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{FDFC0154-5357-4413-8248-FB09E032AC66}</c15:txfldGUID>
                      <c15:f>Daten_Diagramme!$D$9</c15:f>
                      <c15:dlblFieldTableCache>
                        <c:ptCount val="1"/>
                        <c:pt idx="0">
                          <c:v>-0.4</c:v>
                        </c:pt>
                      </c15:dlblFieldTableCache>
                    </c15:dlblFTEntry>
                  </c15:dlblFieldTable>
                  <c15:showDataLabelsRange val="0"/>
                </c:ext>
                <c:ext xmlns:c16="http://schemas.microsoft.com/office/drawing/2014/chart" uri="{C3380CC4-5D6E-409C-BE32-E72D297353CC}">
                  <c16:uniqueId val="{00000003-336D-4E67-9B85-6F8B070E07B0}"/>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Daten_Diagramme!$B$6:$B$9</c:f>
              <c:numCache>
                <c:formatCode>#,#00</c:formatCode>
                <c:ptCount val="4"/>
                <c:pt idx="0">
                  <c:v>0.69781630067110223</c:v>
                </c:pt>
                <c:pt idx="1">
                  <c:v>-0.45863335674979511</c:v>
                </c:pt>
                <c:pt idx="2">
                  <c:v>-0.42018167922338923</c:v>
                </c:pt>
                <c:pt idx="3">
                  <c:v>-0.43106050625786746</c:v>
                </c:pt>
              </c:numCache>
            </c:numRef>
          </c:val>
          <c:extLst>
            <c:ext xmlns:c16="http://schemas.microsoft.com/office/drawing/2014/chart" uri="{C3380CC4-5D6E-409C-BE32-E72D297353CC}">
              <c16:uniqueId val="{00000004-336D-4E67-9B85-6F8B070E07B0}"/>
            </c:ext>
          </c:extLst>
        </c:ser>
        <c:ser>
          <c:idx val="1"/>
          <c:order val="1"/>
          <c:spPr>
            <a:noFill/>
            <a:ln w="25400">
              <a:noFill/>
            </a:ln>
          </c:spPr>
          <c:invertIfNegative val="0"/>
          <c:dLbls>
            <c:dLbl>
              <c:idx val="0"/>
              <c:tx>
                <c:strRef>
                  <c:f>Daten_Diagramme!$F$6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{5F145174-BEEB-42D5-9F47-5DD0FB56C762}</c15:txfldGUID>
                      <c15:f>Daten_Diagramme!$F$6</c15:f>
                      <c15:dlblFieldTableCache>
                        <c:ptCount val="1"/>
                      </c15:dlblFieldTableCache>
                    </c15:dlblFTEntry>
                  </c15:dlblFieldTable>
                  <c15:showDataLabelsRange val="0"/>
                </c:ext>
                <c:ext xmlns:c16="http://schemas.microsoft.com/office/drawing/2014/chart" uri="{C3380CC4-5D6E-409C-BE32-E72D297353CC}">
                  <c16:uniqueId val="{00000005-336D-4E67-9B85-6F8B070E07B0}"/>
                </c:ext>
              </c:extLst>
            </c:dLbl>
            <c:dLbl>
              <c:idx val="1"/>
              <c:tx>
                <c:strRef>
                  <c:f>Daten_Diagramme!$F$7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{AC57A848-56B3-45D4-90AB-9135D871766C}</c15:txfldGUID>
                      <c15:f>Daten_Diagramme!$F$7</c15:f>
                      <c15:dlblFieldTableCache>
                        <c:ptCount val="1"/>
                      </c15:dlblFieldTableCache>
                    </c15:dlblFTEntry>
                  </c15:dlblFieldTable>
                  <c15:showDataLabelsRange val="0"/>
                </c:ext>
                <c:ext xmlns:c16="http://schemas.microsoft.com/office/drawing/2014/chart" uri="{C3380CC4-5D6E-409C-BE32-E72D297353CC}">
                  <c16:uniqueId val="{00000006-336D-4E67-9B85-6F8B070E07B0}"/>
                </c:ext>
              </c:extLst>
            </c:dLbl>
            <c:dLbl>
              <c:idx val="2"/>
              <c:tx>
                <c:strRef>
                  <c:f>Daten_Diagramme!$F$8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{5A922A1F-D5C4-4823-9AEF-8E281C4FCB95}</c15:txfldGUID>
                      <c15:f>Daten_Diagramme!$F$8</c15:f>
                      <c15:dlblFieldTableCache>
                        <c:ptCount val="1"/>
                      </c15:dlblFieldTableCache>
                    </c15:dlblFTEntry>
                  </c15:dlblFieldTable>
                  <c15:showDataLabelsRange val="0"/>
                </c:ext>
                <c:ext xmlns:c16="http://schemas.microsoft.com/office/drawing/2014/chart" uri="{C3380CC4-5D6E-409C-BE32-E72D297353CC}">
                  <c16:uniqueId val="{00000007-336D-4E67-9B85-6F8B070E07B0}"/>
                </c:ext>
              </c:extLst>
            </c:dLbl>
            <c:dLbl>
              <c:idx val="3"/>
              <c:tx>
                <c:strRef>
                  <c:f>Daten_Diagramme!$F$9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{4AC969DA-04ED-4FFD-9BA6-3696FBB4B3CC}</c15:txfldGUID>
                      <c15:f>Daten_Diagramme!$F$9</c15:f>
                      <c15:dlblFieldTableCache>
                        <c:ptCount val="1"/>
                      </c15:dlblFieldTableCache>
                    </c15:dlblFTEntry>
                  </c15:dlblFieldTable>
                  <c15:showDataLabelsRange val="0"/>
                </c:ext>
                <c:ext xmlns:c16="http://schemas.microsoft.com/office/drawing/2014/chart" uri="{C3380CC4-5D6E-409C-BE32-E72D297353CC}">
                  <c16:uniqueId val="{00000008-336D-4E67-9B85-6F8B070E07B0}"/>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Daten_Diagramme!$H$6:$H$9</c:f>
              <c:numCache>
                <c:formatCode>#,#00</c:formatCode>
                <c:ptCount val="4"/>
                <c:pt idx="0">
                  <c:v>0</c:v>
                </c:pt>
                <c:pt idx="1">
                  <c:v>0</c:v>
                </c:pt>
                <c:pt idx="2">
                  <c:v>0</c:v>
                </c:pt>
                <c:pt idx="3">
                  <c:v>0</c:v>
                </c:pt>
              </c:numCache>
            </c:numRef>
          </c:val>
          <c:extLst>
            <c:ext xmlns:c16="http://schemas.microsoft.com/office/drawing/2014/chart" uri="{C3380CC4-5D6E-409C-BE32-E72D297353CC}">
              <c16:uniqueId val="{00000009-336D-4E67-9B85-6F8B070E07B0}"/>
            </c:ext>
          </c:extLst>
        </c:ser>
        <c:dLbls>
          <c:showLegendKey val="0"/>
          <c:showVal val="1"/>
          <c:showCatName val="0"/>
          <c:showSerName val="0"/>
          <c:showPercent val="0"/>
          <c:showBubbleSize val="0"/>
        </c:dLbls>
        <c:gapWidth val="100"/>
        <c:overlap val="100"/>
        <c:axId val="296103672"/>
        <c:axId val="296104064"/>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Daten_Diagramme!$K$6:$K$9</c:f>
              <c:numCache>
                <c:formatCode>General</c:formatCode>
                <c:ptCount val="4"/>
                <c:pt idx="0">
                  <c:v>#N/A</c:v>
                </c:pt>
                <c:pt idx="1">
                  <c:v>#N/A</c:v>
                </c:pt>
                <c:pt idx="2">
                  <c:v>#N/A</c:v>
                </c:pt>
                <c:pt idx="3">
                  <c:v>#N/A</c:v>
                </c:pt>
              </c:numCache>
            </c:numRef>
          </c:xVal>
          <c:yVal>
            <c:numRef>
              <c:f>Daten_Diagramme!$J$6:$J$9</c:f>
              <c:numCache>
                <c:formatCode>General</c:formatCode>
                <c:ptCount val="4"/>
                <c:pt idx="0">
                  <c:v>#N/A</c:v>
                </c:pt>
                <c:pt idx="1">
                  <c:v>#N/A</c:v>
                </c:pt>
                <c:pt idx="2">
                  <c:v>#N/A</c:v>
                </c:pt>
                <c:pt idx="3">
                  <c:v>#N/A</c:v>
                </c:pt>
              </c:numCache>
            </c:numRef>
          </c:yVal>
          <c:smooth val="0"/>
          <c:extLst>
            <c:ext xmlns:c16="http://schemas.microsoft.com/office/drawing/2014/chart" uri="{C3380CC4-5D6E-409C-BE32-E72D297353CC}">
              <c16:uniqueId val="{0000000A-336D-4E67-9B85-6F8B070E07B0}"/>
            </c:ext>
          </c:extLst>
        </c:ser>
        <c:dLbls>
          <c:showLegendKey val="0"/>
          <c:showVal val="1"/>
          <c:showCatName val="0"/>
          <c:showSerName val="0"/>
          <c:showPercent val="0"/>
          <c:showBubbleSize val="0"/>
        </c:dLbls>
        <c:axId val="296104456"/>
        <c:axId val="296104848"/>
      </c:scatterChart>
      <c:catAx>
        <c:axId val="296103672"/>
        <c:scaling>
          <c:orientation val="maxMin"/>
        </c:scaling>
        <c:delete val="0"/>
        <c:axPos val="l"/>
        <c:majorTickMark val="none"/>
        <c:minorTickMark val="none"/>
        <c:tickLblPos val="none"/>
        <c:spPr>
          <a:noFill/>
          <a:ln w="1270">
            <a:solidFill>
              <a:srgbClr val="000000"/>
            </a:solidFill>
            <a:prstDash val="solid"/>
          </a:ln>
        </c:spPr>
        <c:crossAx val="296104064"/>
        <c:crosses val="autoZero"/>
        <c:auto val="1"/>
        <c:lblAlgn val="ctr"/>
        <c:lblOffset val="100"/>
        <c:tickMarkSkip val="1"/>
        <c:noMultiLvlLbl val="0"/>
      </c:catAx>
      <c:valAx>
        <c:axId val="296104064"/>
        <c:scaling>
          <c:orientation val="minMax"/>
          <c:max val="50"/>
          <c:min val="-50"/>
        </c:scaling>
        <c:delete val="1"/>
        <c:axPos val="t"/>
        <c:numFmt formatCode="#,#00" sourceLinked="1"/>
        <c:majorTickMark val="out"/>
        <c:minorTickMark val="none"/>
        <c:tickLblPos val="none"/>
        <c:crossAx val="296103672"/>
        <c:crosses val="autoZero"/>
        <c:crossBetween val="between"/>
        <c:majorUnit val="10"/>
        <c:minorUnit val="5"/>
      </c:valAx>
      <c:valAx>
        <c:axId val="296104456"/>
        <c:scaling>
          <c:orientation val="minMax"/>
        </c:scaling>
        <c:delete val="1"/>
        <c:axPos val="t"/>
        <c:numFmt formatCode="General" sourceLinked="1"/>
        <c:majorTickMark val="out"/>
        <c:minorTickMark val="none"/>
        <c:tickLblPos val="none"/>
        <c:crossAx val="296104848"/>
        <c:crossesAt val="40"/>
        <c:crossBetween val="midCat"/>
      </c:valAx>
      <c:valAx>
        <c:axId val="296104848"/>
        <c:scaling>
          <c:orientation val="maxMin"/>
          <c:max val="40"/>
          <c:min val="0"/>
        </c:scaling>
        <c:delete val="1"/>
        <c:axPos val="r"/>
        <c:numFmt formatCode="General" sourceLinked="1"/>
        <c:majorTickMark val="out"/>
        <c:minorTickMark val="none"/>
        <c:tickLblPos val="none"/>
        <c:crossAx val="296104456"/>
        <c:crosses val="max"/>
        <c:crossBetween val="midCat"/>
        <c:majorUnit val="10"/>
        <c:minorUnit val="5"/>
      </c:valAx>
      <c:spPr>
        <a:noFill/>
        <a:ln>
          <a:noFill/>
        </a:ln>
      </c:spPr>
    </c:plotArea>
    <c:plotVisOnly val="1"/>
    <c:dispBlanksAs val="gap"/>
    <c:showDLblsOverMax val="0"/>
  </c:chart>
  <c:spPr>
    <a:noFill/>
    <a:ln w="9525">
      <a:noFill/>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7770700636942734E-2"/>
          <c:y val="3.4013831405661492E-2"/>
          <c:w val="0.90764331210191085"/>
          <c:h val="0.93878174679625559"/>
        </c:manualLayout>
      </c:layout>
      <c:barChart>
        <c:barDir val="bar"/>
        <c:grouping val="clustered"/>
        <c:varyColors val="0"/>
        <c:ser>
          <c:idx val="0"/>
          <c:order val="0"/>
          <c:spPr>
            <a:solidFill>
              <a:srgbClr val="969696"/>
            </a:solidFill>
            <a:ln w="25400">
              <a:noFill/>
            </a:ln>
          </c:spPr>
          <c:invertIfNegative val="0"/>
          <c:dLbls>
            <c:dLbl>
              <c:idx val="0"/>
              <c:tx>
                <c:strRef>
                  <c:f>Daten_Diagramme!$E$6</c:f>
                  <c:strCache>
                    <c:ptCount val="1"/>
                    <c:pt idx="0">
                      <c:v>-5.0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{CDB1E0E8-DD65-4839-BCE8-FBF8A39F00B8}</c15:txfldGUID>
                      <c15:f>Daten_Diagramme!$E$6</c15:f>
                      <c15:dlblFieldTableCache>
                        <c:ptCount val="1"/>
                        <c:pt idx="0">
                          <c:v>-5.0</c:v>
                        </c:pt>
                      </c15:dlblFieldTableCache>
                    </c15:dlblFTEntry>
                  </c15:dlblFieldTable>
                  <c15:showDataLabelsRange val="0"/>
                </c:ext>
                <c:ext xmlns:c16="http://schemas.microsoft.com/office/drawing/2014/chart" uri="{C3380CC4-5D6E-409C-BE32-E72D297353CC}">
                  <c16:uniqueId val="{00000000-70F7-4A51-A05B-AA2583CDBE4F}"/>
                </c:ext>
              </c:extLst>
            </c:dLbl>
            <c:dLbl>
              <c:idx val="1"/>
              <c:tx>
                <c:strRef>
                  <c:f>Daten_Diagramme!$E$7</c:f>
                  <c:strCache>
                    <c:ptCount val="1"/>
                    <c:pt idx="0">
                      <c:v>-4.6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{57318AE6-CE54-462B-9F6A-40483A2A9F0F}</c15:txfldGUID>
                      <c15:f>Daten_Diagramme!$E$7</c15:f>
                      <c15:dlblFieldTableCache>
                        <c:ptCount val="1"/>
                        <c:pt idx="0">
                          <c:v>-4.6</c:v>
                        </c:pt>
                      </c15:dlblFieldTableCache>
                    </c15:dlblFTEntry>
                  </c15:dlblFieldTable>
                  <c15:showDataLabelsRange val="0"/>
                </c:ext>
                <c:ext xmlns:c16="http://schemas.microsoft.com/office/drawing/2014/chart" uri="{C3380CC4-5D6E-409C-BE32-E72D297353CC}">
                  <c16:uniqueId val="{00000001-70F7-4A51-A05B-AA2583CDBE4F}"/>
                </c:ext>
              </c:extLst>
            </c:dLbl>
            <c:dLbl>
              <c:idx val="2"/>
              <c:tx>
                <c:strRef>
                  <c:f>Daten_Diagramme!$E$8</c:f>
                  <c:strCache>
                    <c:ptCount val="1"/>
                    <c:pt idx="0">
                      <c:v>-5.2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{F7DE32D6-7F4C-4B09-8AE0-1F6745FF6A6D}</c15:txfldGUID>
                      <c15:f>Daten_Diagramme!$E$8</c15:f>
                      <c15:dlblFieldTableCache>
                        <c:ptCount val="1"/>
                        <c:pt idx="0">
                          <c:v>-5.2</c:v>
                        </c:pt>
                      </c15:dlblFieldTableCache>
                    </c15:dlblFTEntry>
                  </c15:dlblFieldTable>
                  <c15:showDataLabelsRange val="0"/>
                </c:ext>
                <c:ext xmlns:c16="http://schemas.microsoft.com/office/drawing/2014/chart" uri="{C3380CC4-5D6E-409C-BE32-E72D297353CC}">
                  <c16:uniqueId val="{00000002-70F7-4A51-A05B-AA2583CDBE4F}"/>
                </c:ext>
              </c:extLst>
            </c:dLbl>
            <c:dLbl>
              <c:idx val="3"/>
              <c:tx>
                <c:strRef>
                  <c:f>Daten_Diagramme!$E$9</c:f>
                  <c:strCache>
                    <c:ptCount val="1"/>
                    <c:pt idx="0">
                      <c:v>-4.8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{98E6274D-8950-426D-B951-4197EDF35F90}</c15:txfldGUID>
                      <c15:f>Daten_Diagramme!$E$9</c15:f>
                      <c15:dlblFieldTableCache>
                        <c:ptCount val="1"/>
                        <c:pt idx="0">
                          <c:v>-4.8</c:v>
                        </c:pt>
                      </c15:dlblFieldTableCache>
                    </c15:dlblFTEntry>
                  </c15:dlblFieldTable>
                  <c15:showDataLabelsRange val="0"/>
                </c:ext>
                <c:ext xmlns:c16="http://schemas.microsoft.com/office/drawing/2014/chart" uri="{C3380CC4-5D6E-409C-BE32-E72D297353CC}">
                  <c16:uniqueId val="{00000003-70F7-4A51-A05B-AA2583CDBE4F}"/>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Daten_Diagramme!$C$6:$C$9</c:f>
              <c:numCache>
                <c:formatCode>#,#00</c:formatCode>
                <c:ptCount val="4"/>
                <c:pt idx="0">
                  <c:v>-4.9808638600328052</c:v>
                </c:pt>
                <c:pt idx="1">
                  <c:v>-4.5742138706348774</c:v>
                </c:pt>
                <c:pt idx="2">
                  <c:v>-5.1591862090386709</c:v>
                </c:pt>
                <c:pt idx="3">
                  <c:v>-4.8035942118008572</c:v>
                </c:pt>
              </c:numCache>
            </c:numRef>
          </c:val>
          <c:extLst>
            <c:ext xmlns:c16="http://schemas.microsoft.com/office/drawing/2014/chart" uri="{C3380CC4-5D6E-409C-BE32-E72D297353CC}">
              <c16:uniqueId val="{00000004-70F7-4A51-A05B-AA2583CDBE4F}"/>
            </c:ext>
          </c:extLst>
        </c:ser>
        <c:ser>
          <c:idx val="1"/>
          <c:order val="1"/>
          <c:spPr>
            <a:noFill/>
            <a:ln w="25400">
              <a:noFill/>
            </a:ln>
          </c:spPr>
          <c:invertIfNegative val="0"/>
          <c:dLbls>
            <c:dLbl>
              <c:idx val="0"/>
              <c:tx>
                <c:strRef>
                  <c:f>Daten_Diagramme!$G$6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{CA081328-2C66-4A56-BBE7-D69BA57A66E0}</c15:txfldGUID>
                      <c15:f>Daten_Diagramme!$G$6</c15:f>
                      <c15:dlblFieldTableCache>
                        <c:ptCount val="1"/>
                      </c15:dlblFieldTableCache>
                    </c15:dlblFTEntry>
                  </c15:dlblFieldTable>
                  <c15:showDataLabelsRange val="0"/>
                </c:ext>
                <c:ext xmlns:c16="http://schemas.microsoft.com/office/drawing/2014/chart" uri="{C3380CC4-5D6E-409C-BE32-E72D297353CC}">
                  <c16:uniqueId val="{00000005-70F7-4A51-A05B-AA2583CDBE4F}"/>
                </c:ext>
              </c:extLst>
            </c:dLbl>
            <c:dLbl>
              <c:idx val="1"/>
              <c:tx>
                <c:strRef>
                  <c:f>Daten_Diagramme!$G$7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{0BD7045A-B06F-4BFA-BD3E-B91043BA3FFA}</c15:txfldGUID>
                      <c15:f>Daten_Diagramme!$G$7</c15:f>
                      <c15:dlblFieldTableCache>
                        <c:ptCount val="1"/>
                      </c15:dlblFieldTableCache>
                    </c15:dlblFTEntry>
                  </c15:dlblFieldTable>
                  <c15:showDataLabelsRange val="0"/>
                </c:ext>
                <c:ext xmlns:c16="http://schemas.microsoft.com/office/drawing/2014/chart" uri="{C3380CC4-5D6E-409C-BE32-E72D297353CC}">
                  <c16:uniqueId val="{00000006-70F7-4A51-A05B-AA2583CDBE4F}"/>
                </c:ext>
              </c:extLst>
            </c:dLbl>
            <c:dLbl>
              <c:idx val="2"/>
              <c:tx>
                <c:strRef>
                  <c:f>Daten_Diagramme!$G$8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{2DD674A1-E8F4-4029-A620-5F2E06C99932}</c15:txfldGUID>
                      <c15:f>Daten_Diagramme!$G$8</c15:f>
                      <c15:dlblFieldTableCache>
                        <c:ptCount val="1"/>
                      </c15:dlblFieldTableCache>
                    </c15:dlblFTEntry>
                  </c15:dlblFieldTable>
                  <c15:showDataLabelsRange val="0"/>
                </c:ext>
                <c:ext xmlns:c16="http://schemas.microsoft.com/office/drawing/2014/chart" uri="{C3380CC4-5D6E-409C-BE32-E72D297353CC}">
                  <c16:uniqueId val="{00000007-70F7-4A51-A05B-AA2583CDBE4F}"/>
                </c:ext>
              </c:extLst>
            </c:dLbl>
            <c:dLbl>
              <c:idx val="3"/>
              <c:tx>
                <c:strRef>
                  <c:f>Daten_Diagramme!$G$9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{F87E2032-E9F8-429A-B2D4-1BDA54DAB549}</c15:txfldGUID>
                      <c15:f>Daten_Diagramme!$G$9</c15:f>
                      <c15:dlblFieldTableCache>
                        <c:ptCount val="1"/>
                      </c15:dlblFieldTableCache>
                    </c15:dlblFTEntry>
                  </c15:dlblFieldTable>
                  <c15:showDataLabelsRange val="0"/>
                </c:ext>
                <c:ext xmlns:c16="http://schemas.microsoft.com/office/drawing/2014/chart" uri="{C3380CC4-5D6E-409C-BE32-E72D297353CC}">
                  <c16:uniqueId val="{00000008-70F7-4A51-A05B-AA2583CDBE4F}"/>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Daten_Diagramme!$I$6:$I$9</c:f>
              <c:numCache>
                <c:formatCode>#,#00</c:formatCode>
                <c:ptCount val="4"/>
                <c:pt idx="0">
                  <c:v>0</c:v>
                </c:pt>
                <c:pt idx="1">
                  <c:v>0</c:v>
                </c:pt>
                <c:pt idx="2">
                  <c:v>0</c:v>
                </c:pt>
                <c:pt idx="3">
                  <c:v>0</c:v>
                </c:pt>
              </c:numCache>
            </c:numRef>
          </c:val>
          <c:extLst>
            <c:ext xmlns:c16="http://schemas.microsoft.com/office/drawing/2014/chart" uri="{C3380CC4-5D6E-409C-BE32-E72D297353CC}">
              <c16:uniqueId val="{00000009-70F7-4A51-A05B-AA2583CDBE4F}"/>
            </c:ext>
          </c:extLst>
        </c:ser>
        <c:dLbls>
          <c:showLegendKey val="0"/>
          <c:showVal val="1"/>
          <c:showCatName val="0"/>
          <c:showSerName val="0"/>
          <c:showPercent val="0"/>
          <c:showBubbleSize val="0"/>
        </c:dLbls>
        <c:gapWidth val="100"/>
        <c:overlap val="100"/>
        <c:axId val="296107200"/>
        <c:axId val="297289736"/>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Daten_Diagramme!$M$6:$M$9</c:f>
              <c:numCache>
                <c:formatCode>General</c:formatCode>
                <c:ptCount val="4"/>
                <c:pt idx="0">
                  <c:v>#N/A</c:v>
                </c:pt>
                <c:pt idx="1">
                  <c:v>#N/A</c:v>
                </c:pt>
                <c:pt idx="2">
                  <c:v>#N/A</c:v>
                </c:pt>
                <c:pt idx="3">
                  <c:v>#N/A</c:v>
                </c:pt>
              </c:numCache>
            </c:numRef>
          </c:xVal>
          <c:yVal>
            <c:numRef>
              <c:f>Daten_Diagramme!$L$6:$L$9</c:f>
              <c:numCache>
                <c:formatCode>General</c:formatCode>
                <c:ptCount val="4"/>
                <c:pt idx="0">
                  <c:v>#N/A</c:v>
                </c:pt>
                <c:pt idx="1">
                  <c:v>#N/A</c:v>
                </c:pt>
                <c:pt idx="2">
                  <c:v>#N/A</c:v>
                </c:pt>
                <c:pt idx="3">
                  <c:v>#N/A</c:v>
                </c:pt>
              </c:numCache>
            </c:numRef>
          </c:yVal>
          <c:smooth val="0"/>
          <c:extLst>
            <c:ext xmlns:c16="http://schemas.microsoft.com/office/drawing/2014/chart" uri="{C3380CC4-5D6E-409C-BE32-E72D297353CC}">
              <c16:uniqueId val="{0000000A-70F7-4A51-A05B-AA2583CDBE4F}"/>
            </c:ext>
          </c:extLst>
        </c:ser>
        <c:dLbls>
          <c:showLegendKey val="0"/>
          <c:showVal val="1"/>
          <c:showCatName val="0"/>
          <c:showSerName val="0"/>
          <c:showPercent val="0"/>
          <c:showBubbleSize val="0"/>
        </c:dLbls>
        <c:axId val="297290128"/>
        <c:axId val="297290520"/>
      </c:scatterChart>
      <c:catAx>
        <c:axId val="296107200"/>
        <c:scaling>
          <c:orientation val="maxMin"/>
        </c:scaling>
        <c:delete val="0"/>
        <c:axPos val="l"/>
        <c:majorTickMark val="none"/>
        <c:minorTickMark val="none"/>
        <c:tickLblPos val="none"/>
        <c:spPr>
          <a:ln w="1270">
            <a:solidFill>
              <a:srgbClr val="000000"/>
            </a:solidFill>
            <a:prstDash val="solid"/>
          </a:ln>
        </c:spPr>
        <c:crossAx val="297289736"/>
        <c:crosses val="autoZero"/>
        <c:auto val="1"/>
        <c:lblAlgn val="ctr"/>
        <c:lblOffset val="100"/>
        <c:tickMarkSkip val="1"/>
        <c:noMultiLvlLbl val="0"/>
      </c:catAx>
      <c:valAx>
        <c:axId val="297289736"/>
        <c:scaling>
          <c:orientation val="minMax"/>
          <c:max val="50"/>
          <c:min val="-50"/>
        </c:scaling>
        <c:delete val="1"/>
        <c:axPos val="t"/>
        <c:numFmt formatCode="#,#00" sourceLinked="1"/>
        <c:majorTickMark val="out"/>
        <c:minorTickMark val="none"/>
        <c:tickLblPos val="none"/>
        <c:crossAx val="296107200"/>
        <c:crosses val="autoZero"/>
        <c:crossBetween val="between"/>
        <c:majorUnit val="10"/>
        <c:minorUnit val="5"/>
      </c:valAx>
      <c:valAx>
        <c:axId val="297290128"/>
        <c:scaling>
          <c:orientation val="minMax"/>
        </c:scaling>
        <c:delete val="1"/>
        <c:axPos val="b"/>
        <c:numFmt formatCode="General" sourceLinked="1"/>
        <c:majorTickMark val="out"/>
        <c:minorTickMark val="none"/>
        <c:tickLblPos val="none"/>
        <c:crossAx val="297290520"/>
        <c:crosses val="max"/>
        <c:crossBetween val="midCat"/>
      </c:valAx>
      <c:valAx>
        <c:axId val="297290520"/>
        <c:scaling>
          <c:orientation val="maxMin"/>
          <c:max val="40"/>
          <c:min val="0"/>
        </c:scaling>
        <c:delete val="1"/>
        <c:axPos val="r"/>
        <c:numFmt formatCode="General" sourceLinked="1"/>
        <c:majorTickMark val="out"/>
        <c:minorTickMark val="none"/>
        <c:tickLblPos val="none"/>
        <c:crossAx val="297290128"/>
        <c:crosses val="max"/>
        <c:crossBetween val="midCat"/>
        <c:majorUnit val="10"/>
        <c:minorUnit val="5"/>
      </c:valAx>
      <c:spPr>
        <a:noFill/>
        <a:ln w="25400">
          <a:noFill/>
        </a:ln>
      </c:spPr>
    </c:plotArea>
    <c:plotVisOnly val="1"/>
    <c:dispBlanksAs val="gap"/>
    <c:showDLblsOverMax val="0"/>
  </c:chart>
  <c:spPr>
    <a:noFill/>
    <a:ln w="9525">
      <a:noFill/>
    </a:ln>
  </c:spPr>
  <c:txPr>
    <a:bodyPr/>
    <a:lstStyle/>
    <a:p>
      <a:pPr>
        <a:defRPr sz="3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585987261146924E-2"/>
          <c:y val="1.4231505644191103E-2"/>
          <c:w val="0.9140127388535032"/>
          <c:h val="0.98576853674540688"/>
        </c:manualLayout>
      </c:layout>
      <c:barChart>
        <c:barDir val="bar"/>
        <c:grouping val="clustered"/>
        <c:varyColors val="0"/>
        <c:ser>
          <c:idx val="0"/>
          <c:order val="0"/>
          <c:spPr>
            <a:solidFill>
              <a:srgbClr val="969696"/>
            </a:solidFill>
            <a:ln w="25400">
              <a:noFill/>
            </a:ln>
          </c:spPr>
          <c:invertIfNegative val="0"/>
          <c:dLbls>
            <c:dLbl>
              <c:idx val="0"/>
              <c:tx>
                <c:strRef>
                  <c:f>Daten_Diagramme!$D$14</c:f>
                  <c:strCache>
                    <c:ptCount val="1"/>
                    <c:pt idx="0">
                      <c:v>0.7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{371C60CA-0145-4073-959C-4CA4010626FF}</c15:txfldGUID>
                      <c15:f>Daten_Diagramme!$D$14</c15:f>
                      <c15:dlblFieldTableCache>
                        <c:ptCount val="1"/>
                        <c:pt idx="0">
                          <c:v>0.7</c:v>
                        </c:pt>
                      </c15:dlblFieldTableCache>
                    </c15:dlblFTEntry>
                  </c15:dlblFieldTable>
                  <c15:showDataLabelsRange val="0"/>
                </c:ext>
                <c:ext xmlns:c16="http://schemas.microsoft.com/office/drawing/2014/chart" uri="{C3380CC4-5D6E-409C-BE32-E72D297353CC}">
                  <c16:uniqueId val="{00000000-A8F0-4030-A67D-BEC68A24F37D}"/>
                </c:ext>
              </c:extLst>
            </c:dLbl>
            <c:dLbl>
              <c:idx val="1"/>
              <c:tx>
                <c:strRef>
                  <c:f>Daten_Diagramme!$D$15</c:f>
                  <c:strCache>
                    <c:ptCount val="1"/>
                    <c:pt idx="0">
                      <c:v>-1.1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{398EB6C7-997E-4E63-AAD7-F46487309ADB}</c15:txfldGUID>
                      <c15:f>Daten_Diagramme!$D$15</c15:f>
                      <c15:dlblFieldTableCache>
                        <c:ptCount val="1"/>
                        <c:pt idx="0">
                          <c:v>-1.1</c:v>
                        </c:pt>
                      </c15:dlblFieldTableCache>
                    </c15:dlblFTEntry>
                  </c15:dlblFieldTable>
                  <c15:showDataLabelsRange val="0"/>
                </c:ext>
                <c:ext xmlns:c16="http://schemas.microsoft.com/office/drawing/2014/chart" uri="{C3380CC4-5D6E-409C-BE32-E72D297353CC}">
                  <c16:uniqueId val="{00000001-A8F0-4030-A67D-BEC68A24F37D}"/>
                </c:ext>
              </c:extLst>
            </c:dLbl>
            <c:dLbl>
              <c:idx val="2"/>
              <c:tx>
                <c:strRef>
                  <c:f>Daten_Diagramme!$D$16</c:f>
                  <c:strCache>
                    <c:ptCount val="1"/>
                    <c:pt idx="0">
                      <c:v>2.4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{94CA4621-8052-45C0-967B-3CE90F38CA2E}</c15:txfldGUID>
                      <c15:f>Daten_Diagramme!$D$16</c15:f>
                      <c15:dlblFieldTableCache>
                        <c:ptCount val="1"/>
                        <c:pt idx="0">
                          <c:v>2.4</c:v>
                        </c:pt>
                      </c15:dlblFieldTableCache>
                    </c15:dlblFTEntry>
                  </c15:dlblFieldTable>
                  <c15:showDataLabelsRange val="0"/>
                </c:ext>
                <c:ext xmlns:c16="http://schemas.microsoft.com/office/drawing/2014/chart" uri="{C3380CC4-5D6E-409C-BE32-E72D297353CC}">
                  <c16:uniqueId val="{00000002-A8F0-4030-A67D-BEC68A24F37D}"/>
                </c:ext>
              </c:extLst>
            </c:dLbl>
            <c:dLbl>
              <c:idx val="3"/>
              <c:tx>
                <c:strRef>
                  <c:f>Daten_Diagramme!$D$17</c:f>
                  <c:strCache>
                    <c:ptCount val="1"/>
                    <c:pt idx="0">
                      <c:v>-1.0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{5BD620EA-7FD9-40D1-903A-7E5A0736A9F8}</c15:txfldGUID>
                      <c15:f>Daten_Diagramme!$D$17</c15:f>
                      <c15:dlblFieldTableCache>
                        <c:ptCount val="1"/>
                        <c:pt idx="0">
                          <c:v>-1.0</c:v>
                        </c:pt>
                      </c15:dlblFieldTableCache>
                    </c15:dlblFTEntry>
                  </c15:dlblFieldTable>
                  <c15:showDataLabelsRange val="0"/>
                </c:ext>
                <c:ext xmlns:c16="http://schemas.microsoft.com/office/drawing/2014/chart" uri="{C3380CC4-5D6E-409C-BE32-E72D297353CC}">
                  <c16:uniqueId val="{00000003-A8F0-4030-A67D-BEC68A24F37D}"/>
                </c:ext>
              </c:extLst>
            </c:dLbl>
            <c:dLbl>
              <c:idx val="4"/>
              <c:tx>
                <c:strRef>
                  <c:f>Daten_Diagramme!$D$18</c:f>
                  <c:strCache>
                    <c:ptCount val="1"/>
                    <c:pt idx="0">
                      <c:v>0.1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{E69F32FB-BAD2-44AE-B4B5-E28BA6F6351E}</c15:txfldGUID>
                      <c15:f>Daten_Diagramme!$D$18</c15:f>
                      <c15:dlblFieldTableCache>
                        <c:ptCount val="1"/>
                        <c:pt idx="0">
                          <c:v>0.1</c:v>
                        </c:pt>
                      </c15:dlblFieldTableCache>
                    </c15:dlblFTEntry>
                  </c15:dlblFieldTable>
                  <c15:showDataLabelsRange val="0"/>
                </c:ext>
                <c:ext xmlns:c16="http://schemas.microsoft.com/office/drawing/2014/chart" uri="{C3380CC4-5D6E-409C-BE32-E72D297353CC}">
                  <c16:uniqueId val="{00000004-A8F0-4030-A67D-BEC68A24F37D}"/>
                </c:ext>
              </c:extLst>
            </c:dLbl>
            <c:dLbl>
              <c:idx val="5"/>
              <c:tx>
                <c:strRef>
                  <c:f>Daten_Diagramme!$D$19</c:f>
                  <c:strCache>
                    <c:ptCount val="1"/>
                    <c:pt idx="0">
                      <c:v>-1.2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{9FE22F13-9A5E-419F-832B-93392AE13D55}</c15:txfldGUID>
                      <c15:f>Daten_Diagramme!$D$19</c15:f>
                      <c15:dlblFieldTableCache>
                        <c:ptCount val="1"/>
                        <c:pt idx="0">
                          <c:v>-1.2</c:v>
                        </c:pt>
                      </c15:dlblFieldTableCache>
                    </c15:dlblFTEntry>
                  </c15:dlblFieldTable>
                  <c15:showDataLabelsRange val="0"/>
                </c:ext>
                <c:ext xmlns:c16="http://schemas.microsoft.com/office/drawing/2014/chart" uri="{C3380CC4-5D6E-409C-BE32-E72D297353CC}">
                  <c16:uniqueId val="{00000005-A8F0-4030-A67D-BEC68A24F37D}"/>
                </c:ext>
              </c:extLst>
            </c:dLbl>
            <c:dLbl>
              <c:idx val="6"/>
              <c:tx>
                <c:strRef>
                  <c:f>Daten_Diagramme!$D$20</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{5403881D-373F-4532-8420-209F6C7A7D1C}</c15:txfldGUID>
                      <c15:f>Daten_Diagramme!$D$20</c15:f>
                      <c15:dlblFieldTableCache>
                        <c:ptCount val="1"/>
                        <c:pt idx="0">
                          <c:v>0.0</c:v>
                        </c:pt>
                      </c15:dlblFieldTableCache>
                    </c15:dlblFTEntry>
                  </c15:dlblFieldTable>
                  <c15:showDataLabelsRange val="0"/>
                </c:ext>
                <c:ext xmlns:c16="http://schemas.microsoft.com/office/drawing/2014/chart" uri="{C3380CC4-5D6E-409C-BE32-E72D297353CC}">
                  <c16:uniqueId val="{00000006-A8F0-4030-A67D-BEC68A24F37D}"/>
                </c:ext>
              </c:extLst>
            </c:dLbl>
            <c:dLbl>
              <c:idx val="7"/>
              <c:tx>
                <c:strRef>
                  <c:f>Daten_Diagramme!$D$21</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{13B174A7-2BE0-46D6-81AB-6CA17DE24FBE}</c15:txfldGUID>
                      <c15:f>Daten_Diagramme!$D$21</c15:f>
                      <c15:dlblFieldTableCache>
                        <c:ptCount val="1"/>
                        <c:pt idx="0">
                          <c:v>-0.5</c:v>
                        </c:pt>
                      </c15:dlblFieldTableCache>
                    </c15:dlblFTEntry>
                  </c15:dlblFieldTable>
                  <c15:showDataLabelsRange val="0"/>
                </c:ext>
                <c:ext xmlns:c16="http://schemas.microsoft.com/office/drawing/2014/chart" uri="{C3380CC4-5D6E-409C-BE32-E72D297353CC}">
                  <c16:uniqueId val="{00000007-A8F0-4030-A67D-BEC68A24F37D}"/>
                </c:ext>
              </c:extLst>
            </c:dLbl>
            <c:dLbl>
              <c:idx val="8"/>
              <c:tx>
                <c:strRef>
                  <c:f>Daten_Diagramme!$D$22</c:f>
                  <c:strCache>
                    <c:ptCount val="1"/>
                    <c:pt idx="0">
                      <c:v>-3.8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{6297E789-E1AB-42CE-B923-1ECA6A34C0E1}</c15:txfldGUID>
                      <c15:f>Daten_Diagramme!$D$22</c15:f>
                      <c15:dlblFieldTableCache>
                        <c:ptCount val="1"/>
                        <c:pt idx="0">
                          <c:v>-3.8</c:v>
                        </c:pt>
                      </c15:dlblFieldTableCache>
                    </c15:dlblFTEntry>
                  </c15:dlblFieldTable>
                  <c15:showDataLabelsRange val="0"/>
                </c:ext>
                <c:ext xmlns:c16="http://schemas.microsoft.com/office/drawing/2014/chart" uri="{C3380CC4-5D6E-409C-BE32-E72D297353CC}">
                  <c16:uniqueId val="{00000008-A8F0-4030-A67D-BEC68A24F37D}"/>
                </c:ext>
              </c:extLst>
            </c:dLbl>
            <c:dLbl>
              <c:idx val="9"/>
              <c:tx>
                <c:strRef>
                  <c:f>Daten_Diagramme!$D$23</c:f>
                  <c:strCache>
                    <c:ptCount val="1"/>
                    <c:pt idx="0">
                      <c:v>8.1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{FF1D40B3-9DAE-44D4-B9B5-2ADE10AEC5D4}</c15:txfldGUID>
                      <c15:f>Daten_Diagramme!$D$23</c15:f>
                      <c15:dlblFieldTableCache>
                        <c:ptCount val="1"/>
                        <c:pt idx="0">
                          <c:v>8.1</c:v>
                        </c:pt>
                      </c15:dlblFieldTableCache>
                    </c15:dlblFTEntry>
                  </c15:dlblFieldTable>
                  <c15:showDataLabelsRange val="0"/>
                </c:ext>
                <c:ext xmlns:c16="http://schemas.microsoft.com/office/drawing/2014/chart" uri="{C3380CC4-5D6E-409C-BE32-E72D297353CC}">
                  <c16:uniqueId val="{00000009-A8F0-4030-A67D-BEC68A24F37D}"/>
                </c:ext>
              </c:extLst>
            </c:dLbl>
            <c:dLbl>
              <c:idx val="10"/>
              <c:tx>
                <c:strRef>
                  <c:f>Daten_Diagramme!$D$24</c:f>
                  <c:strCache>
                    <c:ptCount val="1"/>
                    <c:pt idx="0">
                      <c:v>-6.7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{B6EFC6CF-97CF-4617-AD71-670047A3BCBE}</c15:txfldGUID>
                      <c15:f>Daten_Diagramme!$D$24</c15:f>
                      <c15:dlblFieldTableCache>
                        <c:ptCount val="1"/>
                        <c:pt idx="0">
                          <c:v>-6.7</c:v>
                        </c:pt>
                      </c15:dlblFieldTableCache>
                    </c15:dlblFTEntry>
                  </c15:dlblFieldTable>
                  <c15:showDataLabelsRange val="0"/>
                </c:ext>
                <c:ext xmlns:c16="http://schemas.microsoft.com/office/drawing/2014/chart" uri="{C3380CC4-5D6E-409C-BE32-E72D297353CC}">
                  <c16:uniqueId val="{0000000A-A8F0-4030-A67D-BEC68A24F37D}"/>
                </c:ext>
              </c:extLst>
            </c:dLbl>
            <c:dLbl>
              <c:idx val="11"/>
              <c:tx>
                <c:strRef>
                  <c:f>Daten_Diagramme!$D$25</c:f>
                  <c:strCache>
                    <c:ptCount val="1"/>
                    <c:pt idx="0">
                      <c:v>4.2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{39083974-AE51-46A8-8CD3-030EABBF6308}</c15:txfldGUID>
                      <c15:f>Daten_Diagramme!$D$25</c15:f>
                      <c15:dlblFieldTableCache>
                        <c:ptCount val="1"/>
                        <c:pt idx="0">
                          <c:v>4.2</c:v>
                        </c:pt>
                      </c15:dlblFieldTableCache>
                    </c15:dlblFTEntry>
                  </c15:dlblFieldTable>
                  <c15:showDataLabelsRange val="0"/>
                </c:ext>
                <c:ext xmlns:c16="http://schemas.microsoft.com/office/drawing/2014/chart" uri="{C3380CC4-5D6E-409C-BE32-E72D297353CC}">
                  <c16:uniqueId val="{0000000B-A8F0-4030-A67D-BEC68A24F37D}"/>
                </c:ext>
              </c:extLst>
            </c:dLbl>
            <c:dLbl>
              <c:idx val="12"/>
              <c:tx>
                <c:strRef>
                  <c:f>Daten_Diagramme!$D$26</c:f>
                  <c:strCache>
                    <c:ptCount val="1"/>
                    <c:pt idx="0">
                      <c:v>1.8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{4AE46914-9565-449A-9553-4FC7BD0259F5}</c15:txfldGUID>
                      <c15:f>Daten_Diagramme!$D$26</c15:f>
                      <c15:dlblFieldTableCache>
                        <c:ptCount val="1"/>
                        <c:pt idx="0">
                          <c:v>1.8</c:v>
                        </c:pt>
                      </c15:dlblFieldTableCache>
                    </c15:dlblFTEntry>
                  </c15:dlblFieldTable>
                  <c15:showDataLabelsRange val="0"/>
                </c:ext>
                <c:ext xmlns:c16="http://schemas.microsoft.com/office/drawing/2014/chart" uri="{C3380CC4-5D6E-409C-BE32-E72D297353CC}">
                  <c16:uniqueId val="{0000000C-A8F0-4030-A67D-BEC68A24F37D}"/>
                </c:ext>
              </c:extLst>
            </c:dLbl>
            <c:dLbl>
              <c:idx val="13"/>
              <c:tx>
                <c:strRef>
                  <c:f>Daten_Diagramme!$D$27</c:f>
                  <c:strCache>
                    <c:ptCount val="1"/>
                    <c:pt idx="0">
                      <c:v>2.7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{4CACE722-49F2-4DCF-8A1C-A349DEE0766E}</c15:txfldGUID>
                      <c15:f>Daten_Diagramme!$D$27</c15:f>
                      <c15:dlblFieldTableCache>
                        <c:ptCount val="1"/>
                        <c:pt idx="0">
                          <c:v>2.7</c:v>
                        </c:pt>
                      </c15:dlblFieldTableCache>
                    </c15:dlblFTEntry>
                  </c15:dlblFieldTable>
                  <c15:showDataLabelsRange val="0"/>
                </c:ext>
                <c:ext xmlns:c16="http://schemas.microsoft.com/office/drawing/2014/chart" uri="{C3380CC4-5D6E-409C-BE32-E72D297353CC}">
                  <c16:uniqueId val="{0000000D-A8F0-4030-A67D-BEC68A24F37D}"/>
                </c:ext>
              </c:extLst>
            </c:dLbl>
            <c:dLbl>
              <c:idx val="14"/>
              <c:tx>
                <c:strRef>
                  <c:f>Daten_Diagramme!$D$28</c:f>
                  <c:strCache>
                    <c:ptCount val="1"/>
                    <c:pt idx="0">
                      <c:v>-1.1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{57701C9D-9B6A-4963-940F-4E674D35105A}</c15:txfldGUID>
                      <c15:f>Daten_Diagramme!$D$28</c15:f>
                      <c15:dlblFieldTableCache>
                        <c:ptCount val="1"/>
                        <c:pt idx="0">
                          <c:v>-1.1</c:v>
                        </c:pt>
                      </c15:dlblFieldTableCache>
                    </c15:dlblFTEntry>
                  </c15:dlblFieldTable>
                  <c15:showDataLabelsRange val="0"/>
                </c:ext>
                <c:ext xmlns:c16="http://schemas.microsoft.com/office/drawing/2014/chart" uri="{C3380CC4-5D6E-409C-BE32-E72D297353CC}">
                  <c16:uniqueId val="{0000000E-A8F0-4030-A67D-BEC68A24F37D}"/>
                </c:ext>
              </c:extLst>
            </c:dLbl>
            <c:dLbl>
              <c:idx val="15"/>
              <c:tx>
                <c:strRef>
                  <c:f>Daten_Diagramme!$D$29</c:f>
                  <c:strCache>
                    <c:ptCount val="1"/>
                    <c:pt idx="0">
                      <c:v>1.2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{3B396398-454F-4B1F-BAE8-B1E20550063D}</c15:txfldGUID>
                      <c15:f>Daten_Diagramme!$D$29</c15:f>
                      <c15:dlblFieldTableCache>
                        <c:ptCount val="1"/>
                        <c:pt idx="0">
                          <c:v>1.2</c:v>
                        </c:pt>
                      </c15:dlblFieldTableCache>
                    </c15:dlblFTEntry>
                  </c15:dlblFieldTable>
                  <c15:showDataLabelsRange val="0"/>
                </c:ext>
                <c:ext xmlns:c16="http://schemas.microsoft.com/office/drawing/2014/chart" uri="{C3380CC4-5D6E-409C-BE32-E72D297353CC}">
                  <c16:uniqueId val="{0000000F-A8F0-4030-A67D-BEC68A24F37D}"/>
                </c:ext>
              </c:extLst>
            </c:dLbl>
            <c:dLbl>
              <c:idx val="16"/>
              <c:tx>
                <c:strRef>
                  <c:f>Daten_Diagramme!$D$30</c:f>
                  <c:strCache>
                    <c:ptCount val="1"/>
                    <c:pt idx="0">
                      <c:v>-5.4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{3C4FF396-FBE8-4F06-B24F-0DECA75CDD00}</c15:txfldGUID>
                      <c15:f>Daten_Diagramme!$D$30</c15:f>
                      <c15:dlblFieldTableCache>
                        <c:ptCount val="1"/>
                        <c:pt idx="0">
                          <c:v>-5.4</c:v>
                        </c:pt>
                      </c15:dlblFieldTableCache>
                    </c15:dlblFTEntry>
                  </c15:dlblFieldTable>
                  <c15:showDataLabelsRange val="0"/>
                </c:ext>
                <c:ext xmlns:c16="http://schemas.microsoft.com/office/drawing/2014/chart" uri="{C3380CC4-5D6E-409C-BE32-E72D297353CC}">
                  <c16:uniqueId val="{00000010-A8F0-4030-A67D-BEC68A24F37D}"/>
                </c:ext>
              </c:extLst>
            </c:dLbl>
            <c:dLbl>
              <c:idx val="17"/>
              <c:tx>
                <c:strRef>
                  <c:f>Daten_Diagramme!$D$31</c:f>
                  <c:strCache>
                    <c:ptCount val="1"/>
                    <c:pt idx="0">
                      <c:v>-0.2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{44B1C21B-9647-4866-9C87-4ED9092FFA05}</c15:txfldGUID>
                      <c15:f>Daten_Diagramme!$D$31</c15:f>
                      <c15:dlblFieldTableCache>
                        <c:ptCount val="1"/>
                        <c:pt idx="0">
                          <c:v>-0.2</c:v>
                        </c:pt>
                      </c15:dlblFieldTableCache>
                    </c15:dlblFTEntry>
                  </c15:dlblFieldTable>
                  <c15:showDataLabelsRange val="0"/>
                </c:ext>
                <c:ext xmlns:c16="http://schemas.microsoft.com/office/drawing/2014/chart" uri="{C3380CC4-5D6E-409C-BE32-E72D297353CC}">
                  <c16:uniqueId val="{00000011-A8F0-4030-A67D-BEC68A24F37D}"/>
                </c:ext>
              </c:extLst>
            </c:dLbl>
            <c:dLbl>
              <c:idx val="18"/>
              <c:tx>
                <c:strRef>
                  <c:f>Daten_Diagramme!$D$32</c:f>
                  <c:strCache>
                    <c:ptCount val="1"/>
                    <c:pt idx="0">
                      <c:v>3.1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{6907B6B3-8166-4728-AFD5-AD54CE7589AC}</c15:txfldGUID>
                      <c15:f>Daten_Diagramme!$D$32</c15:f>
                      <c15:dlblFieldTableCache>
                        <c:ptCount val="1"/>
                        <c:pt idx="0">
                          <c:v>3.1</c:v>
                        </c:pt>
                      </c15:dlblFieldTableCache>
                    </c15:dlblFTEntry>
                  </c15:dlblFieldTable>
                  <c15:showDataLabelsRange val="0"/>
                </c:ext>
                <c:ext xmlns:c16="http://schemas.microsoft.com/office/drawing/2014/chart" uri="{C3380CC4-5D6E-409C-BE32-E72D297353CC}">
                  <c16:uniqueId val="{00000012-A8F0-4030-A67D-BEC68A24F37D}"/>
                </c:ext>
              </c:extLst>
            </c:dLbl>
            <c:dLbl>
              <c:idx val="19"/>
              <c:tx>
                <c:strRef>
                  <c:f>Daten_Diagramme!$D$33</c:f>
                  <c:strCache>
                    <c:ptCount val="1"/>
                    <c:pt idx="0">
                      <c:v>3.2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{B443CCCE-C093-46E9-A8B2-7CCD39534AF5}</c15:txfldGUID>
                      <c15:f>Daten_Diagramme!$D$33</c15:f>
                      <c15:dlblFieldTableCache>
                        <c:ptCount val="1"/>
                        <c:pt idx="0">
                          <c:v>3.2</c:v>
                        </c:pt>
                      </c15:dlblFieldTableCache>
                    </c15:dlblFTEntry>
                  </c15:dlblFieldTable>
                  <c15:showDataLabelsRange val="0"/>
                </c:ext>
                <c:ext xmlns:c16="http://schemas.microsoft.com/office/drawing/2014/chart" uri="{C3380CC4-5D6E-409C-BE32-E72D297353CC}">
                  <c16:uniqueId val="{00000013-A8F0-4030-A67D-BEC68A24F37D}"/>
                </c:ext>
              </c:extLst>
            </c:dLbl>
            <c:dLbl>
              <c:idx val="20"/>
              <c:tx>
                <c:strRef>
                  <c:f>Daten_Diagramme!$D$34</c:f>
                  <c:strCache>
                    <c:ptCount val="1"/>
                    <c:pt idx="0">
                      <c:v>1.8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{3C7E0CE7-FE21-488D-A9D6-278FBF2E81C9}</c15:txfldGUID>
                      <c15:f>Daten_Diagramme!$D$34</c15:f>
                      <c15:dlblFieldTableCache>
                        <c:ptCount val="1"/>
                        <c:pt idx="0">
                          <c:v>1.8</c:v>
                        </c:pt>
                      </c15:dlblFieldTableCache>
                    </c15:dlblFTEntry>
                  </c15:dlblFieldTable>
                  <c15:showDataLabelsRange val="0"/>
                </c:ext>
                <c:ext xmlns:c16="http://schemas.microsoft.com/office/drawing/2014/chart" uri="{C3380CC4-5D6E-409C-BE32-E72D297353CC}">
                  <c16:uniqueId val="{00000014-A8F0-4030-A67D-BEC68A24F37D}"/>
                </c:ext>
              </c:extLst>
            </c:dLbl>
            <c:dLbl>
              <c:idx val="21"/>
              <c:tx>
                <c:strRef>
                  <c:f>Daten_Diagramme!$D$35</c:f>
                  <c:strCache>
                    <c:ptCount val="1"/>
                    <c:pt idx="0">
                      <c:v>-0.8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{8A877B64-1EB3-401B-8885-F833B3F839CB}</c15:txfldGUID>
                      <c15:f>Daten_Diagramme!$D$35</c15:f>
                      <c15:dlblFieldTableCache>
                        <c:ptCount val="1"/>
                        <c:pt idx="0">
                          <c:v>-0.8</c:v>
                        </c:pt>
                      </c15:dlblFieldTableCache>
                    </c15:dlblFTEntry>
                  </c15:dlblFieldTable>
                  <c15:showDataLabelsRange val="0"/>
                </c:ext>
                <c:ext xmlns:c16="http://schemas.microsoft.com/office/drawing/2014/chart" uri="{C3380CC4-5D6E-409C-BE32-E72D297353CC}">
                  <c16:uniqueId val="{00000015-A8F0-4030-A67D-BEC68A24F37D}"/>
                </c:ext>
              </c:extLst>
            </c:dLbl>
            <c:dLbl>
              <c:idx val="22"/>
              <c:tx>
                <c:strRef>
                  <c:f>Daten_Diagramme!$D$36</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{77DECD57-C4DC-4F2E-AA9E-95ECF9FDA07F}</c15:txfldGUID>
                      <c15:f>Daten_Diagramme!$D$36</c15:f>
                      <c15:dlblFieldTableCache>
                        <c:ptCount val="1"/>
                        <c:pt idx="0">
                          <c:v>0.0</c:v>
                        </c:pt>
                      </c15:dlblFieldTableCache>
                    </c15:dlblFTEntry>
                  </c15:dlblFieldTable>
                  <c15:showDataLabelsRange val="0"/>
                </c:ext>
                <c:ext xmlns:c16="http://schemas.microsoft.com/office/drawing/2014/chart" uri="{C3380CC4-5D6E-409C-BE32-E72D297353CC}">
                  <c16:uniqueId val="{00000016-A8F0-4030-A67D-BEC68A24F37D}"/>
                </c:ext>
              </c:extLst>
            </c:dLbl>
            <c:dLbl>
              <c:idx val="23"/>
              <c:tx>
                <c:strRef>
                  <c:f>Daten_Diagramme!$D$37</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{926DE4C7-5C82-4DD9-A7D9-357B91399979}</c15:txfldGUID>
                      <c15:f>Daten_Diagramme!$D$37</c15:f>
                      <c15:dlblFieldTableCache>
                        <c:ptCount val="1"/>
                        <c:pt idx="0">
                          <c:v>0.0</c:v>
                        </c:pt>
                      </c15:dlblFieldTableCache>
                    </c15:dlblFTEntry>
                  </c15:dlblFieldTable>
                  <c15:showDataLabelsRange val="0"/>
                </c:ext>
                <c:ext xmlns:c16="http://schemas.microsoft.com/office/drawing/2014/chart" uri="{C3380CC4-5D6E-409C-BE32-E72D297353CC}">
                  <c16:uniqueId val="{00000017-A8F0-4030-A67D-BEC68A24F37D}"/>
                </c:ext>
              </c:extLst>
            </c:dLbl>
            <c:dLbl>
              <c:idx val="24"/>
              <c:layout>
                <c:manualLayout>
                  <c:x val="4.7769028871392123E-3"/>
                  <c:y val="-4.6876052205785108E-5"/>
                </c:manualLayout>
              </c:layout>
              <c:tx>
                <c:strRef>
                  <c:f>Daten_Diagramme!$D$38</c:f>
                  <c:strCache>
                    <c:ptCount val="1"/>
                    <c:pt idx="0">
                      <c:v>-1.1</c:v>
                    </c:pt>
                  </c:strCache>
                </c:strRef>
              </c:tx>
              <c:dLblPos val="outEnd"/>
              <c:showLegendKey val="0"/>
              <c:showVal val="0"/>
              <c:showCatName val="0"/>
              <c:showSerName val="0"/>
              <c:showPercent val="0"/>
              <c:showBubbleSize val="0"/>
              <c:extLst>
                <c:ext xmlns:c15="http://schemas.microsoft.com/office/drawing/2012/chart" uri="{CE6537A1-D6FC-4f65-9D91-7224C49458BB}">
                  <c15:dlblFieldTable>
                    <c15:dlblFTEntry>
                      <c15:txfldGUID>{DC2C7AB6-02A3-4898-802F-BAEE983D097F}</c15:txfldGUID>
                      <c15:f>Daten_Diagramme!$D$38</c15:f>
                      <c15:dlblFieldTableCache>
                        <c:ptCount val="1"/>
                        <c:pt idx="0">
                          <c:v>-1.1</c:v>
                        </c:pt>
                      </c15:dlblFieldTableCache>
                    </c15:dlblFTEntry>
                  </c15:dlblFieldTable>
                  <c15:showDataLabelsRange val="0"/>
                </c:ext>
                <c:ext xmlns:c16="http://schemas.microsoft.com/office/drawing/2014/chart" uri="{C3380CC4-5D6E-409C-BE32-E72D297353CC}">
                  <c16:uniqueId val="{00000018-A8F0-4030-A67D-BEC68A24F37D}"/>
                </c:ext>
              </c:extLst>
            </c:dLbl>
            <c:dLbl>
              <c:idx val="25"/>
              <c:tx>
                <c:strRef>
                  <c:f>Daten_Diagramme!$D$39</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{9E369E95-1FCD-4221-AA5C-ECF04596FC5D}</c15:txfldGUID>
                      <c15:f>Daten_Diagramme!$D$39</c15:f>
                      <c15:dlblFieldTableCache>
                        <c:ptCount val="1"/>
                        <c:pt idx="0">
                          <c:v>-0.5</c:v>
                        </c:pt>
                      </c15:dlblFieldTableCache>
                    </c15:dlblFTEntry>
                  </c15:dlblFieldTable>
                  <c15:showDataLabelsRange val="0"/>
                </c:ext>
                <c:ext xmlns:c16="http://schemas.microsoft.com/office/drawing/2014/chart" uri="{C3380CC4-5D6E-409C-BE32-E72D297353CC}">
                  <c16:uniqueId val="{00000019-A8F0-4030-A67D-BEC68A24F37D}"/>
                </c:ext>
              </c:extLst>
            </c:dLbl>
            <c:dLbl>
              <c:idx val="26"/>
              <c:tx>
                <c:strRef>
                  <c:f>Daten_Diagramme!$D$40</c:f>
                  <c:strCache>
                    <c:ptCount val="1"/>
                    <c:pt idx="0">
                      <c:v>0.9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{50E189CC-951A-49AC-B593-8E6CC7EE406C}</c15:txfldGUID>
                      <c15:f>Daten_Diagramme!$D$40</c15:f>
                      <c15:dlblFieldTableCache>
                        <c:ptCount val="1"/>
                        <c:pt idx="0">
                          <c:v>0.9</c:v>
                        </c:pt>
                      </c15:dlblFieldTableCache>
                    </c15:dlblFTEntry>
                  </c15:dlblFieldTable>
                  <c15:showDataLabelsRange val="0"/>
                </c:ext>
                <c:ext xmlns:c16="http://schemas.microsoft.com/office/drawing/2014/chart" uri="{C3380CC4-5D6E-409C-BE32-E72D297353CC}">
                  <c16:uniqueId val="{0000001A-A8F0-4030-A67D-BEC68A24F37D}"/>
                </c:ext>
              </c:extLst>
            </c:dLbl>
            <c:dLbl>
              <c:idx val="27"/>
              <c:tx>
                <c:strRef>
                  <c:f>Daten_Diagramme!$D$42</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{5C3F6EC7-9286-414F-B548-A77E2CE3E16D}</c15:txfldGUID>
                      <c15:f>Daten_Diagramme!$D$42</c15:f>
                      <c15:dlblFieldTableCache>
                        <c:ptCount val="1"/>
                        <c:pt idx="0">
                          <c:v>#REF!</c:v>
                        </c:pt>
                      </c15:dlblFieldTableCache>
                    </c15:dlblFTEntry>
                  </c15:dlblFieldTable>
                  <c15:showDataLabelsRange val="0"/>
                </c:ext>
                <c:ext xmlns:c16="http://schemas.microsoft.com/office/drawing/2014/chart" uri="{C3380CC4-5D6E-409C-BE32-E72D297353CC}">
                  <c16:uniqueId val="{0000001B-A8F0-4030-A67D-BEC68A24F37D}"/>
                </c:ext>
              </c:extLst>
            </c:dLbl>
            <c:dLbl>
              <c:idx val="28"/>
              <c:tx>
                <c:strRef>
                  <c:f>Daten_Diagramme!$D$43</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{531C641F-E099-4B8A-8A15-A9705C777E4C}</c15:txfldGUID>
                      <c15:f>Daten_Diagramme!$D$43</c15:f>
                      <c15:dlblFieldTableCache>
                        <c:ptCount val="1"/>
                        <c:pt idx="0">
                          <c:v>#REF!</c:v>
                        </c:pt>
                      </c15:dlblFieldTableCache>
                    </c15:dlblFTEntry>
                  </c15:dlblFieldTable>
                  <c15:showDataLabelsRange val="0"/>
                </c:ext>
                <c:ext xmlns:c16="http://schemas.microsoft.com/office/drawing/2014/chart" uri="{C3380CC4-5D6E-409C-BE32-E72D297353CC}">
                  <c16:uniqueId val="{0000001C-A8F0-4030-A67D-BEC68A24F37D}"/>
                </c:ext>
              </c:extLst>
            </c:dLbl>
            <c:dLbl>
              <c:idx val="29"/>
              <c:tx>
                <c:strRef>
                  <c:f>Daten_Diagramme!$D$44</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{BF1EDE37-AF69-4F56-B0FF-B5789974AC28}</c15:txfldGUID>
                      <c15:f>Daten_Diagramme!$D$44</c15:f>
                      <c15:dlblFieldTableCache>
                        <c:ptCount val="1"/>
                        <c:pt idx="0">
                          <c:v>#REF!</c:v>
                        </c:pt>
                      </c15:dlblFieldTableCache>
                    </c15:dlblFTEntry>
                  </c15:dlblFieldTable>
                  <c15:showDataLabelsRange val="0"/>
                </c:ext>
                <c:ext xmlns:c16="http://schemas.microsoft.com/office/drawing/2014/chart" uri="{C3380CC4-5D6E-409C-BE32-E72D297353CC}">
                  <c16:uniqueId val="{0000001D-A8F0-4030-A67D-BEC68A24F37D}"/>
                </c:ext>
              </c:extLst>
            </c:dLbl>
            <c:dLbl>
              <c:idx val="30"/>
              <c:tx>
                <c:strRef>
                  <c:f>Daten_Diagramme!$D$45</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{AE8DAC46-89A0-4B6A-9469-1D1C251A773E}</c15:txfldGUID>
                      <c15:f>Daten_Diagramme!$D$45</c15:f>
                      <c15:dlblFieldTableCache>
                        <c:ptCount val="1"/>
                        <c:pt idx="0">
                          <c:v>#REF!</c:v>
                        </c:pt>
                      </c15:dlblFieldTableCache>
                    </c15:dlblFTEntry>
                  </c15:dlblFieldTable>
                  <c15:showDataLabelsRange val="0"/>
                </c:ext>
                <c:ext xmlns:c16="http://schemas.microsoft.com/office/drawing/2014/chart" uri="{C3380CC4-5D6E-409C-BE32-E72D297353CC}">
                  <c16:uniqueId val="{0000001E-A8F0-4030-A67D-BEC68A24F37D}"/>
                </c:ext>
              </c:extLst>
            </c:dLbl>
            <c:dLbl>
              <c:idx val="31"/>
              <c:tx>
                <c:strRef>
                  <c:f>Daten_Diagramme!$D$46</c:f>
                  <c:strCache>
                    <c:ptCount val="1"/>
                    <c:pt idx="0">
                      <c:v>0.9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{1D3D97EA-1A2D-4065-9818-B676267113E1}</c15:txfldGUID>
                      <c15:f>Daten_Diagramme!$D$46</c15:f>
                      <c15:dlblFieldTableCache>
                        <c:ptCount val="1"/>
                        <c:pt idx="0">
                          <c:v>0.9</c:v>
                        </c:pt>
                      </c15:dlblFieldTableCache>
                    </c15:dlblFTEntry>
                  </c15:dlblFieldTable>
                  <c15:showDataLabelsRange val="0"/>
                </c:ext>
                <c:ext xmlns:c16="http://schemas.microsoft.com/office/drawing/2014/chart" uri="{C3380CC4-5D6E-409C-BE32-E72D297353CC}">
                  <c16:uniqueId val="{0000001F-A8F0-4030-A67D-BEC68A24F37D}"/>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Daten_Diagramme!$B$14:$B$40</c:f>
              <c:numCache>
                <c:formatCode>#,#00</c:formatCode>
                <c:ptCount val="27"/>
                <c:pt idx="0">
                  <c:v>0.69781630067110223</c:v>
                </c:pt>
                <c:pt idx="1">
                  <c:v>-1.0869565217391304</c:v>
                </c:pt>
                <c:pt idx="2">
                  <c:v>2.3524189968930314</c:v>
                </c:pt>
                <c:pt idx="3">
                  <c:v>-0.96291982139390409</c:v>
                </c:pt>
                <c:pt idx="4">
                  <c:v>0.10559662090813093</c:v>
                </c:pt>
                <c:pt idx="5">
                  <c:v>-1.1670076250697414</c:v>
                </c:pt>
                <c:pt idx="6">
                  <c:v>0</c:v>
                </c:pt>
                <c:pt idx="7">
                  <c:v>-0.45113993394022395</c:v>
                </c:pt>
                <c:pt idx="8">
                  <c:v>-3.7648696532523411</c:v>
                </c:pt>
                <c:pt idx="9">
                  <c:v>8.0922824686731474</c:v>
                </c:pt>
                <c:pt idx="10">
                  <c:v>-6.7114093959731544</c:v>
                </c:pt>
                <c:pt idx="11">
                  <c:v>4.1607618615724729</c:v>
                </c:pt>
                <c:pt idx="12">
                  <c:v>1.8128499066915489</c:v>
                </c:pt>
                <c:pt idx="13">
                  <c:v>2.6773479498260779</c:v>
                </c:pt>
                <c:pt idx="14">
                  <c:v>-1.0549812654460418</c:v>
                </c:pt>
                <c:pt idx="15">
                  <c:v>1.1972427137501511</c:v>
                </c:pt>
                <c:pt idx="16">
                  <c:v>-5.4117280099812852</c:v>
                </c:pt>
                <c:pt idx="17">
                  <c:v>-0.22171193285295748</c:v>
                </c:pt>
                <c:pt idx="18">
                  <c:v>3.1120443654767675</c:v>
                </c:pt>
                <c:pt idx="19">
                  <c:v>3.1722123328312564</c:v>
                </c:pt>
                <c:pt idx="20">
                  <c:v>1.8007599537419461</c:v>
                </c:pt>
                <c:pt idx="21">
                  <c:v>-0.75595873354678056</c:v>
                </c:pt>
                <c:pt idx="22">
                  <c:v>0</c:v>
                </c:pt>
                <c:pt idx="24">
                  <c:v>-1.0869565217391304</c:v>
                </c:pt>
                <c:pt idx="25">
                  <c:v>-0.46398275296433428</c:v>
                </c:pt>
                <c:pt idx="26">
                  <c:v>0.91174372054670438</c:v>
                </c:pt>
              </c:numCache>
            </c:numRef>
          </c:val>
          <c:extLst>
            <c:ext xmlns:c16="http://schemas.microsoft.com/office/drawing/2014/chart" uri="{C3380CC4-5D6E-409C-BE32-E72D297353CC}">
              <c16:uniqueId val="{00000020-A8F0-4030-A67D-BEC68A24F37D}"/>
            </c:ext>
          </c:extLst>
        </c:ser>
        <c:ser>
          <c:idx val="1"/>
          <c:order val="1"/>
          <c:spPr>
            <a:noFill/>
            <a:ln w="25400">
              <a:noFill/>
            </a:ln>
          </c:spPr>
          <c:invertIfNegative val="0"/>
          <c:dLbls>
            <c:dLbl>
              <c:idx val="0"/>
              <c:tx>
                <c:strRef>
                  <c:f>Daten_Diagramme!$F$14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{0BB0DA91-1D6A-45E1-95B5-185E2C9DA8EF}</c15:txfldGUID>
                      <c15:f>Daten_Diagramme!$F$14</c15:f>
                      <c15:dlblFieldTableCache>
                        <c:ptCount val="1"/>
                      </c15:dlblFieldTableCache>
                    </c15:dlblFTEntry>
                  </c15:dlblFieldTable>
                  <c15:showDataLabelsRange val="0"/>
                </c:ext>
                <c:ext xmlns:c16="http://schemas.microsoft.com/office/drawing/2014/chart" uri="{C3380CC4-5D6E-409C-BE32-E72D297353CC}">
                  <c16:uniqueId val="{00000021-A8F0-4030-A67D-BEC68A24F37D}"/>
                </c:ext>
              </c:extLst>
            </c:dLbl>
            <c:dLbl>
              <c:idx val="1"/>
              <c:tx>
                <c:strRef>
                  <c:f>Daten_Diagramme!$F$15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{C63B367B-1BBA-43B9-A9CE-84CD34D80F6B}</c15:txfldGUID>
                      <c15:f>Daten_Diagramme!$F$15</c15:f>
                      <c15:dlblFieldTableCache>
                        <c:ptCount val="1"/>
                      </c15:dlblFieldTableCache>
                    </c15:dlblFTEntry>
                  </c15:dlblFieldTable>
                  <c15:showDataLabelsRange val="0"/>
                </c:ext>
                <c:ext xmlns:c16="http://schemas.microsoft.com/office/drawing/2014/chart" uri="{C3380CC4-5D6E-409C-BE32-E72D297353CC}">
                  <c16:uniqueId val="{00000022-A8F0-4030-A67D-BEC68A24F37D}"/>
                </c:ext>
              </c:extLst>
            </c:dLbl>
            <c:dLbl>
              <c:idx val="2"/>
              <c:tx>
                <c:strRef>
                  <c:f>Daten_Diagramme!$F$16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{E7CA0D8F-42AD-4E2D-ABE5-479606920B4C}</c15:txfldGUID>
                      <c15:f>Daten_Diagramme!$F$16</c15:f>
                      <c15:dlblFieldTableCache>
                        <c:ptCount val="1"/>
                      </c15:dlblFieldTableCache>
                    </c15:dlblFTEntry>
                  </c15:dlblFieldTable>
                  <c15:showDataLabelsRange val="0"/>
                </c:ext>
                <c:ext xmlns:c16="http://schemas.microsoft.com/office/drawing/2014/chart" uri="{C3380CC4-5D6E-409C-BE32-E72D297353CC}">
                  <c16:uniqueId val="{00000023-A8F0-4030-A67D-BEC68A24F37D}"/>
                </c:ext>
              </c:extLst>
            </c:dLbl>
            <c:dLbl>
              <c:idx val="3"/>
              <c:tx>
                <c:strRef>
                  <c:f>Daten_Diagramme!$F$17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{29F4A517-37B7-44CF-86F2-6AC87D841B59}</c15:txfldGUID>
                      <c15:f>Daten_Diagramme!$F$17</c15:f>
                      <c15:dlblFieldTableCache>
                        <c:ptCount val="1"/>
                      </c15:dlblFieldTableCache>
                    </c15:dlblFTEntry>
                  </c15:dlblFieldTable>
                  <c15:showDataLabelsRange val="0"/>
                </c:ext>
                <c:ext xmlns:c16="http://schemas.microsoft.com/office/drawing/2014/chart" uri="{C3380CC4-5D6E-409C-BE32-E72D297353CC}">
                  <c16:uniqueId val="{00000024-A8F0-4030-A67D-BEC68A24F37D}"/>
                </c:ext>
              </c:extLst>
            </c:dLbl>
            <c:dLbl>
              <c:idx val="4"/>
              <c:tx>
                <c:strRef>
                  <c:f>Daten_Diagramme!$F$18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{4BF7B892-E7E5-487B-9A5C-13E920AA26E7}</c15:txfldGUID>
                      <c15:f>Daten_Diagramme!$F$18</c15:f>
                      <c15:dlblFieldTableCache>
                        <c:ptCount val="1"/>
                      </c15:dlblFieldTableCache>
                    </c15:dlblFTEntry>
                  </c15:dlblFieldTable>
                  <c15:showDataLabelsRange val="0"/>
                </c:ext>
                <c:ext xmlns:c16="http://schemas.microsoft.com/office/drawing/2014/chart" uri="{C3380CC4-5D6E-409C-BE32-E72D297353CC}">
                  <c16:uniqueId val="{00000025-A8F0-4030-A67D-BEC68A24F37D}"/>
                </c:ext>
              </c:extLst>
            </c:dLbl>
            <c:dLbl>
              <c:idx val="5"/>
              <c:tx>
                <c:strRef>
                  <c:f>Daten_Diagramme!$F$19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{9785AA8A-B04C-4153-9ECE-0DABBF656088}</c15:txfldGUID>
                      <c15:f>Daten_Diagramme!$F$19</c15:f>
                      <c15:dlblFieldTableCache>
                        <c:ptCount val="1"/>
                      </c15:dlblFieldTableCache>
                    </c15:dlblFTEntry>
                  </c15:dlblFieldTable>
                  <c15:showDataLabelsRange val="0"/>
                </c:ext>
                <c:ext xmlns:c16="http://schemas.microsoft.com/office/drawing/2014/chart" uri="{C3380CC4-5D6E-409C-BE32-E72D297353CC}">
                  <c16:uniqueId val="{00000026-A8F0-4030-A67D-BEC68A24F37D}"/>
                </c:ext>
              </c:extLst>
            </c:dLbl>
            <c:dLbl>
              <c:idx val="6"/>
              <c:tx>
                <c:strRef>
                  <c:f>Daten_Diagramme!$F$20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{A19FC89B-5E04-49A7-B2F8-92A91777D3FB}</c15:txfldGUID>
                      <c15:f>Daten_Diagramme!$F$20</c15:f>
                      <c15:dlblFieldTableCache>
                        <c:ptCount val="1"/>
                      </c15:dlblFieldTableCache>
                    </c15:dlblFTEntry>
                  </c15:dlblFieldTable>
                  <c15:showDataLabelsRange val="0"/>
                </c:ext>
                <c:ext xmlns:c16="http://schemas.microsoft.com/office/drawing/2014/chart" uri="{C3380CC4-5D6E-409C-BE32-E72D297353CC}">
                  <c16:uniqueId val="{00000027-A8F0-4030-A67D-BEC68A24F37D}"/>
                </c:ext>
              </c:extLst>
            </c:dLbl>
            <c:dLbl>
              <c:idx val="7"/>
              <c:tx>
                <c:strRef>
                  <c:f>Daten_Diagramme!$F$21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{1EC93EE6-32C4-4303-B9A9-E6AFCE9453F7}</c15:txfldGUID>
                      <c15:f>Daten_Diagramme!$F$21</c15:f>
                      <c15:dlblFieldTableCache>
                        <c:ptCount val="1"/>
                      </c15:dlblFieldTableCache>
                    </c15:dlblFTEntry>
                  </c15:dlblFieldTable>
                  <c15:showDataLabelsRange val="0"/>
                </c:ext>
                <c:ext xmlns:c16="http://schemas.microsoft.com/office/drawing/2014/chart" uri="{C3380CC4-5D6E-409C-BE32-E72D297353CC}">
                  <c16:uniqueId val="{00000028-A8F0-4030-A67D-BEC68A24F37D}"/>
                </c:ext>
              </c:extLst>
            </c:dLbl>
            <c:dLbl>
              <c:idx val="8"/>
              <c:tx>
                <c:strRef>
                  <c:f>Daten_Diagramme!$F$22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{C9BBE5EF-136A-435F-BD9F-A372D75D9023}</c15:txfldGUID>
                      <c15:f>Daten_Diagramme!$F$22</c15:f>
                      <c15:dlblFieldTableCache>
                        <c:ptCount val="1"/>
                      </c15:dlblFieldTableCache>
                    </c15:dlblFTEntry>
                  </c15:dlblFieldTable>
                  <c15:showDataLabelsRange val="0"/>
                </c:ext>
                <c:ext xmlns:c16="http://schemas.microsoft.com/office/drawing/2014/chart" uri="{C3380CC4-5D6E-409C-BE32-E72D297353CC}">
                  <c16:uniqueId val="{00000029-A8F0-4030-A67D-BEC68A24F37D}"/>
                </c:ext>
              </c:extLst>
            </c:dLbl>
            <c:dLbl>
              <c:idx val="9"/>
              <c:tx>
                <c:strRef>
                  <c:f>Daten_Diagramme!$F$23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{4BA45355-2E3F-4202-9466-836386D7E095}</c15:txfldGUID>
                      <c15:f>Daten_Diagramme!$F$23</c15:f>
                      <c15:dlblFieldTableCache>
                        <c:ptCount val="1"/>
                      </c15:dlblFieldTableCache>
                    </c15:dlblFTEntry>
                  </c15:dlblFieldTable>
                  <c15:showDataLabelsRange val="0"/>
                </c:ext>
                <c:ext xmlns:c16="http://schemas.microsoft.com/office/drawing/2014/chart" uri="{C3380CC4-5D6E-409C-BE32-E72D297353CC}">
                  <c16:uniqueId val="{0000002A-A8F0-4030-A67D-BEC68A24F37D}"/>
                </c:ext>
              </c:extLst>
            </c:dLbl>
            <c:dLbl>
              <c:idx val="10"/>
              <c:tx>
                <c:strRef>
                  <c:f>Daten_Diagramme!$F$24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{4DD7D055-EDD1-4044-9D3D-867745DE446D}</c15:txfldGUID>
                      <c15:f>Daten_Diagramme!$F$24</c15:f>
                      <c15:dlblFieldTableCache>
                        <c:ptCount val="1"/>
                      </c15:dlblFieldTableCache>
                    </c15:dlblFTEntry>
                  </c15:dlblFieldTable>
                  <c15:showDataLabelsRange val="0"/>
                </c:ext>
                <c:ext xmlns:c16="http://schemas.microsoft.com/office/drawing/2014/chart" uri="{C3380CC4-5D6E-409C-BE32-E72D297353CC}">
                  <c16:uniqueId val="{0000002B-A8F0-4030-A67D-BEC68A24F37D}"/>
                </c:ext>
              </c:extLst>
            </c:dLbl>
            <c:dLbl>
              <c:idx val="11"/>
              <c:tx>
                <c:strRef>
                  <c:f>Daten_Diagramme!$F$25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{2A2FC662-EEE2-4534-8940-312D909DFAFE}</c15:txfldGUID>
                      <c15:f>Daten_Diagramme!$F$25</c15:f>
                      <c15:dlblFieldTableCache>
                        <c:ptCount val="1"/>
                      </c15:dlblFieldTableCache>
                    </c15:dlblFTEntry>
                  </c15:dlblFieldTable>
                  <c15:showDataLabelsRange val="0"/>
                </c:ext>
                <c:ext xmlns:c16="http://schemas.microsoft.com/office/drawing/2014/chart" uri="{C3380CC4-5D6E-409C-BE32-E72D297353CC}">
                  <c16:uniqueId val="{0000002C-A8F0-4030-A67D-BEC68A24F37D}"/>
                </c:ext>
              </c:extLst>
            </c:dLbl>
            <c:dLbl>
              <c:idx val="12"/>
              <c:tx>
                <c:strRef>
                  <c:f>Daten_Diagramme!$F$26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{8F41E25B-F693-4505-84CF-FD36C1A3ADD2}</c15:txfldGUID>
                      <c15:f>Daten_Diagramme!$F$26</c15:f>
                      <c15:dlblFieldTableCache>
                        <c:ptCount val="1"/>
                      </c15:dlblFieldTableCache>
                    </c15:dlblFTEntry>
                  </c15:dlblFieldTable>
                  <c15:showDataLabelsRange val="0"/>
                </c:ext>
                <c:ext xmlns:c16="http://schemas.microsoft.com/office/drawing/2014/chart" uri="{C3380CC4-5D6E-409C-BE32-E72D297353CC}">
                  <c16:uniqueId val="{0000002D-A8F0-4030-A67D-BEC68A24F37D}"/>
                </c:ext>
              </c:extLst>
            </c:dLbl>
            <c:dLbl>
              <c:idx val="13"/>
              <c:tx>
                <c:strRef>
                  <c:f>Daten_Diagramme!$F$27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{8900FAC6-526B-4688-9859-5F123C829F93}</c15:txfldGUID>
                      <c15:f>Daten_Diagramme!$F$27</c15:f>
                      <c15:dlblFieldTableCache>
                        <c:ptCount val="1"/>
                      </c15:dlblFieldTableCache>
                    </c15:dlblFTEntry>
                  </c15:dlblFieldTable>
                  <c15:showDataLabelsRange val="0"/>
                </c:ext>
                <c:ext xmlns:c16="http://schemas.microsoft.com/office/drawing/2014/chart" uri="{C3380CC4-5D6E-409C-BE32-E72D297353CC}">
                  <c16:uniqueId val="{0000002E-A8F0-4030-A67D-BEC68A24F37D}"/>
                </c:ext>
              </c:extLst>
            </c:dLbl>
            <c:dLbl>
              <c:idx val="14"/>
              <c:tx>
                <c:strRef>
                  <c:f>Daten_Diagramme!$F$28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{B2108664-BA65-4874-903F-FF0B2AAFBAC5}</c15:txfldGUID>
                      <c15:f>Daten_Diagramme!$F$28</c15:f>
                      <c15:dlblFieldTableCache>
                        <c:ptCount val="1"/>
                      </c15:dlblFieldTableCache>
                    </c15:dlblFTEntry>
                  </c15:dlblFieldTable>
                  <c15:showDataLabelsRange val="0"/>
                </c:ext>
                <c:ext xmlns:c16="http://schemas.microsoft.com/office/drawing/2014/chart" uri="{C3380CC4-5D6E-409C-BE32-E72D297353CC}">
                  <c16:uniqueId val="{0000002F-A8F0-4030-A67D-BEC68A24F37D}"/>
                </c:ext>
              </c:extLst>
            </c:dLbl>
            <c:dLbl>
              <c:idx val="15"/>
              <c:tx>
                <c:strRef>
                  <c:f>Daten_Diagramme!$F$29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{B4650758-66B4-4A88-897A-BB2A09883327}</c15:txfldGUID>
                      <c15:f>Daten_Diagramme!$F$29</c15:f>
                      <c15:dlblFieldTableCache>
                        <c:ptCount val="1"/>
                      </c15:dlblFieldTableCache>
                    </c15:dlblFTEntry>
                  </c15:dlblFieldTable>
                  <c15:showDataLabelsRange val="0"/>
                </c:ext>
                <c:ext xmlns:c16="http://schemas.microsoft.com/office/drawing/2014/chart" uri="{C3380CC4-5D6E-409C-BE32-E72D297353CC}">
                  <c16:uniqueId val="{00000030-A8F0-4030-A67D-BEC68A24F37D}"/>
                </c:ext>
              </c:extLst>
            </c:dLbl>
            <c:dLbl>
              <c:idx val="16"/>
              <c:tx>
                <c:strRef>
                  <c:f>Daten_Diagramme!$F$30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{349753F2-1511-480A-B739-480055FD7497}</c15:txfldGUID>
                      <c15:f>Daten_Diagramme!$F$30</c15:f>
                      <c15:dlblFieldTableCache>
                        <c:ptCount val="1"/>
                      </c15:dlblFieldTableCache>
                    </c15:dlblFTEntry>
                  </c15:dlblFieldTable>
                  <c15:showDataLabelsRange val="0"/>
                </c:ext>
                <c:ext xmlns:c16="http://schemas.microsoft.com/office/drawing/2014/chart" uri="{C3380CC4-5D6E-409C-BE32-E72D297353CC}">
                  <c16:uniqueId val="{00000031-A8F0-4030-A67D-BEC68A24F37D}"/>
                </c:ext>
              </c:extLst>
            </c:dLbl>
            <c:dLbl>
              <c:idx val="17"/>
              <c:tx>
                <c:strRef>
                  <c:f>Daten_Diagramme!$F$31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{5F067331-0823-402C-9452-91744A757E44}</c15:txfldGUID>
                      <c15:f>Daten_Diagramme!$F$31</c15:f>
                      <c15:dlblFieldTableCache>
                        <c:ptCount val="1"/>
                      </c15:dlblFieldTableCache>
                    </c15:dlblFTEntry>
                  </c15:dlblFieldTable>
                  <c15:showDataLabelsRange val="0"/>
                </c:ext>
                <c:ext xmlns:c16="http://schemas.microsoft.com/office/drawing/2014/chart" uri="{C3380CC4-5D6E-409C-BE32-E72D297353CC}">
                  <c16:uniqueId val="{00000032-A8F0-4030-A67D-BEC68A24F37D}"/>
                </c:ext>
              </c:extLst>
            </c:dLbl>
            <c:dLbl>
              <c:idx val="18"/>
              <c:tx>
                <c:strRef>
                  <c:f>Daten_Diagramme!$F$32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{D2E821EF-2CA0-48D6-BECA-BBE57AE0A255}</c15:txfldGUID>
                      <c15:f>Daten_Diagramme!$F$32</c15:f>
                      <c15:dlblFieldTableCache>
                        <c:ptCount val="1"/>
                      </c15:dlblFieldTableCache>
                    </c15:dlblFTEntry>
                  </c15:dlblFieldTable>
                  <c15:showDataLabelsRange val="0"/>
                </c:ext>
                <c:ext xmlns:c16="http://schemas.microsoft.com/office/drawing/2014/chart" uri="{C3380CC4-5D6E-409C-BE32-E72D297353CC}">
                  <c16:uniqueId val="{00000033-A8F0-4030-A67D-BEC68A24F37D}"/>
                </c:ext>
              </c:extLst>
            </c:dLbl>
            <c:dLbl>
              <c:idx val="19"/>
              <c:tx>
                <c:strRef>
                  <c:f>Daten_Diagramme!$F$33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{AE026BE3-89C5-47AA-A52B-28C708056BC4}</c15:txfldGUID>
                      <c15:f>Daten_Diagramme!$F$33</c15:f>
                      <c15:dlblFieldTableCache>
                        <c:ptCount val="1"/>
                      </c15:dlblFieldTableCache>
                    </c15:dlblFTEntry>
                  </c15:dlblFieldTable>
                  <c15:showDataLabelsRange val="0"/>
                </c:ext>
                <c:ext xmlns:c16="http://schemas.microsoft.com/office/drawing/2014/chart" uri="{C3380CC4-5D6E-409C-BE32-E72D297353CC}">
                  <c16:uniqueId val="{00000034-A8F0-4030-A67D-BEC68A24F37D}"/>
                </c:ext>
              </c:extLst>
            </c:dLbl>
            <c:dLbl>
              <c:idx val="20"/>
              <c:tx>
                <c:strRef>
                  <c:f>Daten_Diagramme!$F$34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{BA2B44D4-3E28-45B3-8AE3-0C0A2F33DB7B}</c15:txfldGUID>
                      <c15:f>Daten_Diagramme!$F$34</c15:f>
                      <c15:dlblFieldTableCache>
                        <c:ptCount val="1"/>
                      </c15:dlblFieldTableCache>
                    </c15:dlblFTEntry>
                  </c15:dlblFieldTable>
                  <c15:showDataLabelsRange val="0"/>
                </c:ext>
                <c:ext xmlns:c16="http://schemas.microsoft.com/office/drawing/2014/chart" uri="{C3380CC4-5D6E-409C-BE32-E72D297353CC}">
                  <c16:uniqueId val="{00000035-A8F0-4030-A67D-BEC68A24F37D}"/>
                </c:ext>
              </c:extLst>
            </c:dLbl>
            <c:dLbl>
              <c:idx val="21"/>
              <c:tx>
                <c:strRef>
                  <c:f>Daten_Diagramme!$F$35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{ED248397-D691-4A78-8005-F5368E2DA508}</c15:txfldGUID>
                      <c15:f>Daten_Diagramme!$F$35</c15:f>
                      <c15:dlblFieldTableCache>
                        <c:ptCount val="1"/>
                      </c15:dlblFieldTableCache>
                    </c15:dlblFTEntry>
                  </c15:dlblFieldTable>
                  <c15:showDataLabelsRange val="0"/>
                </c:ext>
                <c:ext xmlns:c16="http://schemas.microsoft.com/office/drawing/2014/chart" uri="{C3380CC4-5D6E-409C-BE32-E72D297353CC}">
                  <c16:uniqueId val="{00000036-A8F0-4030-A67D-BEC68A24F37D}"/>
                </c:ext>
              </c:extLst>
            </c:dLbl>
            <c:dLbl>
              <c:idx val="22"/>
              <c:tx>
                <c:strRef>
                  <c:f>Daten_Diagramme!$F$36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{D78C99DF-933B-4BFC-9397-EEF7174A1D7B}</c15:txfldGUID>
                      <c15:f>Daten_Diagramme!$F$36</c15:f>
                      <c15:dlblFieldTableCache>
                        <c:ptCount val="1"/>
                      </c15:dlblFieldTableCache>
                    </c15:dlblFTEntry>
                  </c15:dlblFieldTable>
                  <c15:showDataLabelsRange val="0"/>
                </c:ext>
                <c:ext xmlns:c16="http://schemas.microsoft.com/office/drawing/2014/chart" uri="{C3380CC4-5D6E-409C-BE32-E72D297353CC}">
                  <c16:uniqueId val="{00000037-A8F0-4030-A67D-BEC68A24F37D}"/>
                </c:ext>
              </c:extLst>
            </c:dLbl>
            <c:dLbl>
              <c:idx val="23"/>
              <c:tx>
                <c:strRef>
                  <c:f>Daten_Diagramme!$F$38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{54A6C508-4ED8-4B3B-9B67-99EC9C34BF86}</c15:txfldGUID>
                      <c15:f>Daten_Diagramme!$F$38</c15:f>
                      <c15:dlblFieldTableCache>
                        <c:ptCount val="1"/>
                      </c15:dlblFieldTableCache>
                    </c15:dlblFTEntry>
                  </c15:dlblFieldTable>
                  <c15:showDataLabelsRange val="0"/>
                </c:ext>
                <c:ext xmlns:c16="http://schemas.microsoft.com/office/drawing/2014/chart" uri="{C3380CC4-5D6E-409C-BE32-E72D297353CC}">
                  <c16:uniqueId val="{00000038-A8F0-4030-A67D-BEC68A24F37D}"/>
                </c:ext>
              </c:extLst>
            </c:dLbl>
            <c:dLbl>
              <c:idx val="24"/>
              <c:tx>
                <c:strRef>
                  <c:f>Daten_Diagramme!$F$39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{699E796B-32D3-4671-83A8-69B96EFC6139}</c15:txfldGUID>
                      <c15:f>Daten_Diagramme!$F$39</c15:f>
                      <c15:dlblFieldTableCache>
                        <c:ptCount val="1"/>
                      </c15:dlblFieldTableCache>
                    </c15:dlblFTEntry>
                  </c15:dlblFieldTable>
                  <c15:showDataLabelsRange val="0"/>
                </c:ext>
                <c:ext xmlns:c16="http://schemas.microsoft.com/office/drawing/2014/chart" uri="{C3380CC4-5D6E-409C-BE32-E72D297353CC}">
                  <c16:uniqueId val="{00000039-A8F0-4030-A67D-BEC68A24F37D}"/>
                </c:ext>
              </c:extLst>
            </c:dLbl>
            <c:dLbl>
              <c:idx val="25"/>
              <c:tx>
                <c:strRef>
                  <c:f>Daten_Diagramme!$F$40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{ABECA482-8B6D-4A56-9594-0A5F3114D19D}</c15:txfldGUID>
                      <c15:f>Daten_Diagramme!$F$40</c15:f>
                      <c15:dlblFieldTableCache>
                        <c:ptCount val="1"/>
                      </c15:dlblFieldTableCache>
                    </c15:dlblFTEntry>
                  </c15:dlblFieldTable>
                  <c15:showDataLabelsRange val="0"/>
                </c:ext>
                <c:ext xmlns:c16="http://schemas.microsoft.com/office/drawing/2014/chart" uri="{C3380CC4-5D6E-409C-BE32-E72D297353CC}">
                  <c16:uniqueId val="{0000003A-A8F0-4030-A67D-BEC68A24F37D}"/>
                </c:ext>
              </c:extLst>
            </c:dLbl>
            <c:dLbl>
              <c:idx val="26"/>
              <c:tx>
                <c:strRef>
                  <c:f>Daten_Diagramme!$F$41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{877EAB68-71EE-4712-8F5F-88894661ED32}</c15:txfldGUID>
                      <c15:f>Daten_Diagramme!$F$41</c15:f>
                      <c15:dlblFieldTableCache>
                        <c:ptCount val="1"/>
                      </c15:dlblFieldTableCache>
                    </c15:dlblFTEntry>
                  </c15:dlblFieldTable>
                  <c15:showDataLabelsRange val="0"/>
                </c:ext>
                <c:ext xmlns:c16="http://schemas.microsoft.com/office/drawing/2014/chart" uri="{C3380CC4-5D6E-409C-BE32-E72D297353CC}">
                  <c16:uniqueId val="{0000003B-A8F0-4030-A67D-BEC68A24F37D}"/>
                </c:ext>
              </c:extLst>
            </c:dLbl>
            <c:dLbl>
              <c:idx val="27"/>
              <c:tx>
                <c:strRef>
                  <c:f>Daten_Diagramme!$F$42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{7FD208C6-A05B-42EC-B2A3-6494038FD3F4}</c15:txfldGUID>
                      <c15:f>Daten_Diagramme!$F$42</c15:f>
                      <c15:dlblFieldTableCache>
                        <c:ptCount val="1"/>
                      </c15:dlblFieldTableCache>
                    </c15:dlblFTEntry>
                  </c15:dlblFieldTable>
                  <c15:showDataLabelsRange val="0"/>
                </c:ext>
                <c:ext xmlns:c16="http://schemas.microsoft.com/office/drawing/2014/chart" uri="{C3380CC4-5D6E-409C-BE32-E72D297353CC}">
                  <c16:uniqueId val="{0000003C-A8F0-4030-A67D-BEC68A24F37D}"/>
                </c:ext>
              </c:extLst>
            </c:dLbl>
            <c:dLbl>
              <c:idx val="28"/>
              <c:tx>
                <c:strRef>
                  <c:f>Daten_Diagramme!$F$43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{CFB4A588-9C37-4F3D-BFF0-8EE8916B1F2F}</c15:txfldGUID>
                      <c15:f>Daten_Diagramme!$F$43</c15:f>
                      <c15:dlblFieldTableCache>
                        <c:ptCount val="1"/>
                      </c15:dlblFieldTableCache>
                    </c15:dlblFTEntry>
                  </c15:dlblFieldTable>
                  <c15:showDataLabelsRange val="0"/>
                </c:ext>
                <c:ext xmlns:c16="http://schemas.microsoft.com/office/drawing/2014/chart" uri="{C3380CC4-5D6E-409C-BE32-E72D297353CC}">
                  <c16:uniqueId val="{0000003D-A8F0-4030-A67D-BEC68A24F37D}"/>
                </c:ext>
              </c:extLst>
            </c:dLbl>
            <c:dLbl>
              <c:idx val="29"/>
              <c:tx>
                <c:strRef>
                  <c:f>Daten_Diagramme!$F$44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{8D8654DD-14D9-4A00-8793-C6913D0CFA74}</c15:txfldGUID>
                      <c15:f>Daten_Diagramme!$F$44</c15:f>
                      <c15:dlblFieldTableCache>
                        <c:ptCount val="1"/>
                      </c15:dlblFieldTableCache>
                    </c15:dlblFTEntry>
                  </c15:dlblFieldTable>
                  <c15:showDataLabelsRange val="0"/>
                </c:ext>
                <c:ext xmlns:c16="http://schemas.microsoft.com/office/drawing/2014/chart" uri="{C3380CC4-5D6E-409C-BE32-E72D297353CC}">
                  <c16:uniqueId val="{0000003E-A8F0-4030-A67D-BEC68A24F37D}"/>
                </c:ext>
              </c:extLst>
            </c:dLbl>
            <c:dLbl>
              <c:idx val="30"/>
              <c:tx>
                <c:strRef>
                  <c:f>Daten_Diagramme!$F$45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{51570A51-1C95-49AB-A1F1-2B8D37222353}</c15:txfldGUID>
                      <c15:f>Daten_Diagramme!$F$45</c15:f>
                      <c15:dlblFieldTableCache>
                        <c:ptCount val="1"/>
                      </c15:dlblFieldTableCache>
                    </c15:dlblFTEntry>
                  </c15:dlblFieldTable>
                  <c15:showDataLabelsRange val="0"/>
                </c:ext>
                <c:ext xmlns:c16="http://schemas.microsoft.com/office/drawing/2014/chart" uri="{C3380CC4-5D6E-409C-BE32-E72D297353CC}">
                  <c16:uniqueId val="{0000003F-A8F0-4030-A67D-BEC68A24F37D}"/>
                </c:ext>
              </c:extLst>
            </c:dLbl>
            <c:dLbl>
              <c:idx val="31"/>
              <c:tx>
                <c:strRef>
                  <c:f>Daten_Diagramme!$F$46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{862F1364-600D-4A0E-9945-BFDAF7AC3607}</c15:txfldGUID>
                      <c15:f>Daten_Diagramme!$F$46</c15:f>
                      <c15:dlblFieldTableCache>
                        <c:ptCount val="1"/>
                      </c15:dlblFieldTableCache>
                    </c15:dlblFTEntry>
                  </c15:dlblFieldTable>
                  <c15:showDataLabelsRange val="0"/>
                </c:ext>
                <c:ext xmlns:c16="http://schemas.microsoft.com/office/drawing/2014/chart" uri="{C3380CC4-5D6E-409C-BE32-E72D297353CC}">
                  <c16:uniqueId val="{00000040-A8F0-4030-A67D-BEC68A24F37D}"/>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Daten_Diagramme!$H$14:$H$40</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4">
                  <c:v>0</c:v>
                </c:pt>
                <c:pt idx="25">
                  <c:v>0</c:v>
                </c:pt>
                <c:pt idx="26">
                  <c:v>0</c:v>
                </c:pt>
              </c:numCache>
            </c:numRef>
          </c:val>
          <c:extLst>
            <c:ext xmlns:c16="http://schemas.microsoft.com/office/drawing/2014/chart" uri="{C3380CC4-5D6E-409C-BE32-E72D297353CC}">
              <c16:uniqueId val="{00000041-A8F0-4030-A67D-BEC68A24F37D}"/>
            </c:ext>
          </c:extLst>
        </c:ser>
        <c:dLbls>
          <c:showLegendKey val="0"/>
          <c:showVal val="1"/>
          <c:showCatName val="0"/>
          <c:showSerName val="0"/>
          <c:showPercent val="0"/>
          <c:showBubbleSize val="0"/>
        </c:dLbls>
        <c:gapWidth val="100"/>
        <c:overlap val="100"/>
        <c:axId val="297291304"/>
        <c:axId val="297291696"/>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Daten_Diagramme!$K$14:$K$40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4">
                  <c:v>#N/A</c:v>
                </c:pt>
                <c:pt idx="25">
                  <c:v>#N/A</c:v>
                </c:pt>
                <c:pt idx="26">
                  <c:v>#N/A</c:v>
                </c:pt>
              </c:numCache>
            </c:numRef>
          </c:xVal>
          <c:yVal>
            <c:numRef>
              <c:f>Daten_Diagramme!$J$14:$J$40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4">
                  <c:v>#N/A</c:v>
                </c:pt>
                <c:pt idx="25">
                  <c:v>#N/A</c:v>
                </c:pt>
                <c:pt idx="26">
                  <c:v>#N/A</c:v>
                </c:pt>
              </c:numCache>
            </c:numRef>
          </c:yVal>
          <c:smooth val="0"/>
          <c:extLst>
            <c:ext xmlns:c16="http://schemas.microsoft.com/office/drawing/2014/chart" uri="{C3380CC4-5D6E-409C-BE32-E72D297353CC}">
              <c16:uniqueId val="{00000042-A8F0-4030-A67D-BEC68A24F37D}"/>
            </c:ext>
          </c:extLst>
        </c:ser>
        <c:dLbls>
          <c:showLegendKey val="0"/>
          <c:showVal val="1"/>
          <c:showCatName val="0"/>
          <c:showSerName val="0"/>
          <c:showPercent val="0"/>
          <c:showBubbleSize val="0"/>
        </c:dLbls>
        <c:axId val="297292088"/>
        <c:axId val="297292480"/>
      </c:scatterChart>
      <c:catAx>
        <c:axId val="297291304"/>
        <c:scaling>
          <c:orientation val="maxMin"/>
        </c:scaling>
        <c:delete val="0"/>
        <c:axPos val="l"/>
        <c:majorTickMark val="none"/>
        <c:minorTickMark val="none"/>
        <c:tickLblPos val="none"/>
        <c:spPr>
          <a:ln w="1270">
            <a:solidFill>
              <a:srgbClr val="000000"/>
            </a:solidFill>
            <a:prstDash val="solid"/>
          </a:ln>
        </c:spPr>
        <c:crossAx val="297291696"/>
        <c:crosses val="autoZero"/>
        <c:auto val="1"/>
        <c:lblAlgn val="ctr"/>
        <c:lblOffset val="100"/>
        <c:tickMarkSkip val="1"/>
        <c:noMultiLvlLbl val="0"/>
      </c:catAx>
      <c:valAx>
        <c:axId val="297291696"/>
        <c:scaling>
          <c:orientation val="minMax"/>
          <c:max val="50"/>
          <c:min val="-50"/>
        </c:scaling>
        <c:delete val="1"/>
        <c:axPos val="t"/>
        <c:numFmt formatCode="#,#00" sourceLinked="1"/>
        <c:majorTickMark val="out"/>
        <c:minorTickMark val="none"/>
        <c:tickLblPos val="none"/>
        <c:crossAx val="297291304"/>
        <c:crosses val="autoZero"/>
        <c:crossBetween val="between"/>
        <c:majorUnit val="10"/>
        <c:minorUnit val="5"/>
      </c:valAx>
      <c:valAx>
        <c:axId val="297292088"/>
        <c:scaling>
          <c:orientation val="minMax"/>
        </c:scaling>
        <c:delete val="1"/>
        <c:axPos val="b"/>
        <c:numFmt formatCode="General" sourceLinked="1"/>
        <c:majorTickMark val="out"/>
        <c:minorTickMark val="none"/>
        <c:tickLblPos val="none"/>
        <c:crossAx val="297292480"/>
        <c:crosses val="max"/>
        <c:crossBetween val="midCat"/>
      </c:valAx>
      <c:valAx>
        <c:axId val="297292480"/>
        <c:scaling>
          <c:orientation val="maxMin"/>
          <c:max val="320"/>
          <c:min val="0"/>
        </c:scaling>
        <c:delete val="1"/>
        <c:axPos val="r"/>
        <c:numFmt formatCode="General" sourceLinked="1"/>
        <c:majorTickMark val="out"/>
        <c:minorTickMark val="none"/>
        <c:tickLblPos val="none"/>
        <c:crossAx val="297292088"/>
        <c:crosses val="max"/>
        <c:crossBetween val="midCat"/>
        <c:majorUnit val="10"/>
        <c:minorUnit val="5"/>
      </c:valAx>
      <c:spPr>
        <a:noFill/>
        <a:ln w="25400">
          <a:noFill/>
        </a:ln>
      </c:spPr>
    </c:plotArea>
    <c:plotVisOnly val="1"/>
    <c:dispBlanksAs val="gap"/>
    <c:showDLblsOverMax val="0"/>
  </c:chart>
  <c:spPr>
    <a:noFill/>
    <a:ln w="9525">
      <a:noFill/>
    </a:ln>
  </c:spPr>
  <c:txPr>
    <a:bodyPr/>
    <a:lstStyle/>
    <a:p>
      <a:pPr>
        <a:defRPr sz="5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7923397444397504E-2"/>
          <c:y val="1.4231505644191103E-2"/>
          <c:w val="0.90734965828060365"/>
          <c:h val="0.98576848542396367"/>
        </c:manualLayout>
      </c:layout>
      <c:barChart>
        <c:barDir val="bar"/>
        <c:grouping val="clustered"/>
        <c:varyColors val="0"/>
        <c:ser>
          <c:idx val="0"/>
          <c:order val="0"/>
          <c:spPr>
            <a:solidFill>
              <a:srgbClr val="969696"/>
            </a:solidFill>
            <a:ln w="25400">
              <a:noFill/>
            </a:ln>
          </c:spPr>
          <c:invertIfNegative val="0"/>
          <c:dLbls>
            <c:dLbl>
              <c:idx val="0"/>
              <c:tx>
                <c:strRef>
                  <c:f>Daten_Diagramme!$E$14</c:f>
                  <c:strCache>
                    <c:ptCount val="1"/>
                    <c:pt idx="0">
                      <c:v>-5.0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{64E902DF-1B4C-4A30-B00C-39AD86A84AB7}</c15:txfldGUID>
                      <c15:f>Daten_Diagramme!$E$14</c15:f>
                      <c15:dlblFieldTableCache>
                        <c:ptCount val="1"/>
                        <c:pt idx="0">
                          <c:v>-5.0</c:v>
                        </c:pt>
                      </c15:dlblFieldTableCache>
                    </c15:dlblFTEntry>
                  </c15:dlblFieldTable>
                  <c15:showDataLabelsRange val="0"/>
                </c:ext>
                <c:ext xmlns:c16="http://schemas.microsoft.com/office/drawing/2014/chart" uri="{C3380CC4-5D6E-409C-BE32-E72D297353CC}">
                  <c16:uniqueId val="{00000000-1284-4B43-BD40-7413D952004F}"/>
                </c:ext>
              </c:extLst>
            </c:dLbl>
            <c:dLbl>
              <c:idx val="1"/>
              <c:tx>
                <c:strRef>
                  <c:f>Daten_Diagramme!$E$15</c:f>
                  <c:strCache>
                    <c:ptCount val="1"/>
                    <c:pt idx="0">
                      <c:v>-1.8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{ED98EB9D-3A95-42F2-8E12-F02F776A9054}</c15:txfldGUID>
                      <c15:f>Daten_Diagramme!$E$15</c15:f>
                      <c15:dlblFieldTableCache>
                        <c:ptCount val="1"/>
                        <c:pt idx="0">
                          <c:v>-1.8</c:v>
                        </c:pt>
                      </c15:dlblFieldTableCache>
                    </c15:dlblFTEntry>
                  </c15:dlblFieldTable>
                  <c15:showDataLabelsRange val="0"/>
                </c:ext>
                <c:ext xmlns:c16="http://schemas.microsoft.com/office/drawing/2014/chart" uri="{C3380CC4-5D6E-409C-BE32-E72D297353CC}">
                  <c16:uniqueId val="{00000001-1284-4B43-BD40-7413D952004F}"/>
                </c:ext>
              </c:extLst>
            </c:dLbl>
            <c:dLbl>
              <c:idx val="2"/>
              <c:tx>
                <c:strRef>
                  <c:f>Daten_Diagramme!$E$16</c:f>
                  <c:strCache>
                    <c:ptCount val="1"/>
                    <c:pt idx="0">
                      <c:v>30.2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{813D8EA6-CC58-4A23-824C-5E448C654333}</c15:txfldGUID>
                      <c15:f>Daten_Diagramme!$E$16</c15:f>
                      <c15:dlblFieldTableCache>
                        <c:ptCount val="1"/>
                        <c:pt idx="0">
                          <c:v>30.2</c:v>
                        </c:pt>
                      </c15:dlblFieldTableCache>
                    </c15:dlblFTEntry>
                  </c15:dlblFieldTable>
                  <c15:showDataLabelsRange val="0"/>
                </c:ext>
                <c:ext xmlns:c16="http://schemas.microsoft.com/office/drawing/2014/chart" uri="{C3380CC4-5D6E-409C-BE32-E72D297353CC}">
                  <c16:uniqueId val="{00000002-1284-4B43-BD40-7413D952004F}"/>
                </c:ext>
              </c:extLst>
            </c:dLbl>
            <c:dLbl>
              <c:idx val="3"/>
              <c:tx>
                <c:strRef>
                  <c:f>Daten_Diagramme!$E$17</c:f>
                  <c:strCache>
                    <c:ptCount val="1"/>
                    <c:pt idx="0">
                      <c:v>1.3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{B93A6AF9-F255-461A-B67D-B0473977D109}</c15:txfldGUID>
                      <c15:f>Daten_Diagramme!$E$17</c15:f>
                      <c15:dlblFieldTableCache>
                        <c:ptCount val="1"/>
                        <c:pt idx="0">
                          <c:v>1.3</c:v>
                        </c:pt>
                      </c15:dlblFieldTableCache>
                    </c15:dlblFTEntry>
                  </c15:dlblFieldTable>
                  <c15:showDataLabelsRange val="0"/>
                </c:ext>
                <c:ext xmlns:c16="http://schemas.microsoft.com/office/drawing/2014/chart" uri="{C3380CC4-5D6E-409C-BE32-E72D297353CC}">
                  <c16:uniqueId val="{00000003-1284-4B43-BD40-7413D952004F}"/>
                </c:ext>
              </c:extLst>
            </c:dLbl>
            <c:dLbl>
              <c:idx val="4"/>
              <c:tx>
                <c:strRef>
                  <c:f>Daten_Diagramme!$E$18</c:f>
                  <c:strCache>
                    <c:ptCount val="1"/>
                    <c:pt idx="0">
                      <c:v>-1.0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{198110B5-28D0-4F7E-A708-1FE56525F480}</c15:txfldGUID>
                      <c15:f>Daten_Diagramme!$E$18</c15:f>
                      <c15:dlblFieldTableCache>
                        <c:ptCount val="1"/>
                        <c:pt idx="0">
                          <c:v>-1.0</c:v>
                        </c:pt>
                      </c15:dlblFieldTableCache>
                    </c15:dlblFTEntry>
                  </c15:dlblFieldTable>
                  <c15:showDataLabelsRange val="0"/>
                </c:ext>
                <c:ext xmlns:c16="http://schemas.microsoft.com/office/drawing/2014/chart" uri="{C3380CC4-5D6E-409C-BE32-E72D297353CC}">
                  <c16:uniqueId val="{00000004-1284-4B43-BD40-7413D952004F}"/>
                </c:ext>
              </c:extLst>
            </c:dLbl>
            <c:dLbl>
              <c:idx val="5"/>
              <c:tx>
                <c:strRef>
                  <c:f>Daten_Diagramme!$E$19</c:f>
                  <c:strCache>
                    <c:ptCount val="1"/>
                    <c:pt idx="0">
                      <c:v>3.6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{7D730F7B-EB45-4659-BE70-554B36D12FD6}</c15:txfldGUID>
                      <c15:f>Daten_Diagramme!$E$19</c15:f>
                      <c15:dlblFieldTableCache>
                        <c:ptCount val="1"/>
                        <c:pt idx="0">
                          <c:v>3.6</c:v>
                        </c:pt>
                      </c15:dlblFieldTableCache>
                    </c15:dlblFTEntry>
                  </c15:dlblFieldTable>
                  <c15:showDataLabelsRange val="0"/>
                </c:ext>
                <c:ext xmlns:c16="http://schemas.microsoft.com/office/drawing/2014/chart" uri="{C3380CC4-5D6E-409C-BE32-E72D297353CC}">
                  <c16:uniqueId val="{00000005-1284-4B43-BD40-7413D952004F}"/>
                </c:ext>
              </c:extLst>
            </c:dLbl>
            <c:dLbl>
              <c:idx val="6"/>
              <c:tx>
                <c:strRef>
                  <c:f>Daten_Diagramme!$E$20</c:f>
                  <c:strCache>
                    <c:ptCount val="1"/>
                    <c:pt idx="0">
                      <c:v>-8.6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{6E7AD3B6-ED1C-462D-A77B-6874F4A9B760}</c15:txfldGUID>
                      <c15:f>Daten_Diagramme!$E$20</c15:f>
                      <c15:dlblFieldTableCache>
                        <c:ptCount val="1"/>
                        <c:pt idx="0">
                          <c:v>-8.6</c:v>
                        </c:pt>
                      </c15:dlblFieldTableCache>
                    </c15:dlblFTEntry>
                  </c15:dlblFieldTable>
                  <c15:showDataLabelsRange val="0"/>
                </c:ext>
                <c:ext xmlns:c16="http://schemas.microsoft.com/office/drawing/2014/chart" uri="{C3380CC4-5D6E-409C-BE32-E72D297353CC}">
                  <c16:uniqueId val="{00000006-1284-4B43-BD40-7413D952004F}"/>
                </c:ext>
              </c:extLst>
            </c:dLbl>
            <c:dLbl>
              <c:idx val="7"/>
              <c:tx>
                <c:strRef>
                  <c:f>Daten_Diagramme!$E$21</c:f>
                  <c:strCache>
                    <c:ptCount val="1"/>
                    <c:pt idx="0">
                      <c:v>-3.6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{1990E125-0F27-48E8-B267-1666CD9E1690}</c15:txfldGUID>
                      <c15:f>Daten_Diagramme!$E$21</c15:f>
                      <c15:dlblFieldTableCache>
                        <c:ptCount val="1"/>
                        <c:pt idx="0">
                          <c:v>-3.6</c:v>
                        </c:pt>
                      </c15:dlblFieldTableCache>
                    </c15:dlblFTEntry>
                  </c15:dlblFieldTable>
                  <c15:showDataLabelsRange val="0"/>
                </c:ext>
                <c:ext xmlns:c16="http://schemas.microsoft.com/office/drawing/2014/chart" uri="{C3380CC4-5D6E-409C-BE32-E72D297353CC}">
                  <c16:uniqueId val="{00000007-1284-4B43-BD40-7413D952004F}"/>
                </c:ext>
              </c:extLst>
            </c:dLbl>
            <c:dLbl>
              <c:idx val="8"/>
              <c:tx>
                <c:strRef>
                  <c:f>Daten_Diagramme!$E$22</c:f>
                  <c:strCache>
                    <c:ptCount val="1"/>
                    <c:pt idx="0">
                      <c:v>1.2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{B294DC4C-E8FB-4B5F-87E1-A1FFB17CD1C5}</c15:txfldGUID>
                      <c15:f>Daten_Diagramme!$E$22</c15:f>
                      <c15:dlblFieldTableCache>
                        <c:ptCount val="1"/>
                        <c:pt idx="0">
                          <c:v>1.2</c:v>
                        </c:pt>
                      </c15:dlblFieldTableCache>
                    </c15:dlblFTEntry>
                  </c15:dlblFieldTable>
                  <c15:showDataLabelsRange val="0"/>
                </c:ext>
                <c:ext xmlns:c16="http://schemas.microsoft.com/office/drawing/2014/chart" uri="{C3380CC4-5D6E-409C-BE32-E72D297353CC}">
                  <c16:uniqueId val="{00000008-1284-4B43-BD40-7413D952004F}"/>
                </c:ext>
              </c:extLst>
            </c:dLbl>
            <c:dLbl>
              <c:idx val="9"/>
              <c:tx>
                <c:strRef>
                  <c:f>Daten_Diagramme!$E$23</c:f>
                  <c:strCache>
                    <c:ptCount val="1"/>
                    <c:pt idx="0">
                      <c:v>3.1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{9F49DBA5-8D66-4599-99A1-2B7E320ED239}</c15:txfldGUID>
                      <c15:f>Daten_Diagramme!$E$23</c15:f>
                      <c15:dlblFieldTableCache>
                        <c:ptCount val="1"/>
                        <c:pt idx="0">
                          <c:v>3.1</c:v>
                        </c:pt>
                      </c15:dlblFieldTableCache>
                    </c15:dlblFTEntry>
                  </c15:dlblFieldTable>
                  <c15:showDataLabelsRange val="0"/>
                </c:ext>
                <c:ext xmlns:c16="http://schemas.microsoft.com/office/drawing/2014/chart" uri="{C3380CC4-5D6E-409C-BE32-E72D297353CC}">
                  <c16:uniqueId val="{00000009-1284-4B43-BD40-7413D952004F}"/>
                </c:ext>
              </c:extLst>
            </c:dLbl>
            <c:dLbl>
              <c:idx val="10"/>
              <c:tx>
                <c:strRef>
                  <c:f>Daten_Diagramme!$E$24</c:f>
                  <c:strCache>
                    <c:ptCount val="1"/>
                    <c:pt idx="0">
                      <c:v>-8.7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{BD1B856C-CDD8-4E05-9E38-3C8CD869CAE6}</c15:txfldGUID>
                      <c15:f>Daten_Diagramme!$E$24</c15:f>
                      <c15:dlblFieldTableCache>
                        <c:ptCount val="1"/>
                        <c:pt idx="0">
                          <c:v>-8.7</c:v>
                        </c:pt>
                      </c15:dlblFieldTableCache>
                    </c15:dlblFTEntry>
                  </c15:dlblFieldTable>
                  <c15:showDataLabelsRange val="0"/>
                </c:ext>
                <c:ext xmlns:c16="http://schemas.microsoft.com/office/drawing/2014/chart" uri="{C3380CC4-5D6E-409C-BE32-E72D297353CC}">
                  <c16:uniqueId val="{0000000A-1284-4B43-BD40-7413D952004F}"/>
                </c:ext>
              </c:extLst>
            </c:dLbl>
            <c:dLbl>
              <c:idx val="11"/>
              <c:tx>
                <c:strRef>
                  <c:f>Daten_Diagramme!$E$25</c:f>
                  <c:strCache>
                    <c:ptCount val="1"/>
                    <c:pt idx="0">
                      <c:v>-15.4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{27BB7AF0-FD3E-4957-8901-E2F79B1931B0}</c15:txfldGUID>
                      <c15:f>Daten_Diagramme!$E$25</c15:f>
                      <c15:dlblFieldTableCache>
                        <c:ptCount val="1"/>
                        <c:pt idx="0">
                          <c:v>-15.4</c:v>
                        </c:pt>
                      </c15:dlblFieldTableCache>
                    </c15:dlblFTEntry>
                  </c15:dlblFieldTable>
                  <c15:showDataLabelsRange val="0"/>
                </c:ext>
                <c:ext xmlns:c16="http://schemas.microsoft.com/office/drawing/2014/chart" uri="{C3380CC4-5D6E-409C-BE32-E72D297353CC}">
                  <c16:uniqueId val="{0000000B-1284-4B43-BD40-7413D952004F}"/>
                </c:ext>
              </c:extLst>
            </c:dLbl>
            <c:dLbl>
              <c:idx val="12"/>
              <c:tx>
                <c:strRef>
                  <c:f>Daten_Diagramme!$E$26</c:f>
                  <c:strCache>
                    <c:ptCount val="1"/>
                    <c:pt idx="0">
                      <c:v>5.1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{201587BB-6ABA-4DDD-8D0B-569AD25F760F}</c15:txfldGUID>
                      <c15:f>Daten_Diagramme!$E$26</c15:f>
                      <c15:dlblFieldTableCache>
                        <c:ptCount val="1"/>
                        <c:pt idx="0">
                          <c:v>5.1</c:v>
                        </c:pt>
                      </c15:dlblFieldTableCache>
                    </c15:dlblFTEntry>
                  </c15:dlblFieldTable>
                  <c15:showDataLabelsRange val="0"/>
                </c:ext>
                <c:ext xmlns:c16="http://schemas.microsoft.com/office/drawing/2014/chart" uri="{C3380CC4-5D6E-409C-BE32-E72D297353CC}">
                  <c16:uniqueId val="{0000000C-1284-4B43-BD40-7413D952004F}"/>
                </c:ext>
              </c:extLst>
            </c:dLbl>
            <c:dLbl>
              <c:idx val="13"/>
              <c:tx>
                <c:strRef>
                  <c:f>Daten_Diagramme!$E$27</c:f>
                  <c:strCache>
                    <c:ptCount val="1"/>
                    <c:pt idx="0">
                      <c:v>-6.2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{986FC3C0-4867-4442-88D2-77310EFA34FF}</c15:txfldGUID>
                      <c15:f>Daten_Diagramme!$E$27</c15:f>
                      <c15:dlblFieldTableCache>
                        <c:ptCount val="1"/>
                        <c:pt idx="0">
                          <c:v>-6.2</c:v>
                        </c:pt>
                      </c15:dlblFieldTableCache>
                    </c15:dlblFTEntry>
                  </c15:dlblFieldTable>
                  <c15:showDataLabelsRange val="0"/>
                </c:ext>
                <c:ext xmlns:c16="http://schemas.microsoft.com/office/drawing/2014/chart" uri="{C3380CC4-5D6E-409C-BE32-E72D297353CC}">
                  <c16:uniqueId val="{0000000D-1284-4B43-BD40-7413D952004F}"/>
                </c:ext>
              </c:extLst>
            </c:dLbl>
            <c:dLbl>
              <c:idx val="14"/>
              <c:tx>
                <c:strRef>
                  <c:f>Daten_Diagramme!$E$28</c:f>
                  <c:strCache>
                    <c:ptCount val="1"/>
                    <c:pt idx="0">
                      <c:v>-5.9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{5D9EECD5-BB10-4334-ABC8-416DF8507F28}</c15:txfldGUID>
                      <c15:f>Daten_Diagramme!$E$28</c15:f>
                      <c15:dlblFieldTableCache>
                        <c:ptCount val="1"/>
                        <c:pt idx="0">
                          <c:v>-5.9</c:v>
                        </c:pt>
                      </c15:dlblFieldTableCache>
                    </c15:dlblFTEntry>
                  </c15:dlblFieldTable>
                  <c15:showDataLabelsRange val="0"/>
                </c:ext>
                <c:ext xmlns:c16="http://schemas.microsoft.com/office/drawing/2014/chart" uri="{C3380CC4-5D6E-409C-BE32-E72D297353CC}">
                  <c16:uniqueId val="{0000000E-1284-4B43-BD40-7413D952004F}"/>
                </c:ext>
              </c:extLst>
            </c:dLbl>
            <c:dLbl>
              <c:idx val="15"/>
              <c:tx>
                <c:strRef>
                  <c:f>Daten_Diagramme!$E$29</c:f>
                  <c:strCache>
                    <c:ptCount val="1"/>
                    <c:pt idx="0">
                      <c:v>-2.0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{C561044A-2F09-4D4A-9EF7-8277EA8CBB48}</c15:txfldGUID>
                      <c15:f>Daten_Diagramme!$E$29</c15:f>
                      <c15:dlblFieldTableCache>
                        <c:ptCount val="1"/>
                        <c:pt idx="0">
                          <c:v>-2.0</c:v>
                        </c:pt>
                      </c15:dlblFieldTableCache>
                    </c15:dlblFTEntry>
                  </c15:dlblFieldTable>
                  <c15:showDataLabelsRange val="0"/>
                </c:ext>
                <c:ext xmlns:c16="http://schemas.microsoft.com/office/drawing/2014/chart" uri="{C3380CC4-5D6E-409C-BE32-E72D297353CC}">
                  <c16:uniqueId val="{0000000F-1284-4B43-BD40-7413D952004F}"/>
                </c:ext>
              </c:extLst>
            </c:dLbl>
            <c:dLbl>
              <c:idx val="16"/>
              <c:tx>
                <c:strRef>
                  <c:f>Daten_Diagramme!$E$30</c:f>
                  <c:strCache>
                    <c:ptCount val="1"/>
                    <c:pt idx="0">
                      <c:v>-33.7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{B0CD9134-2E68-465E-9C9A-7B3C02B4CE68}</c15:txfldGUID>
                      <c15:f>Daten_Diagramme!$E$30</c15:f>
                      <c15:dlblFieldTableCache>
                        <c:ptCount val="1"/>
                        <c:pt idx="0">
                          <c:v>-33.7</c:v>
                        </c:pt>
                      </c15:dlblFieldTableCache>
                    </c15:dlblFTEntry>
                  </c15:dlblFieldTable>
                  <c15:showDataLabelsRange val="0"/>
                </c:ext>
                <c:ext xmlns:c16="http://schemas.microsoft.com/office/drawing/2014/chart" uri="{C3380CC4-5D6E-409C-BE32-E72D297353CC}">
                  <c16:uniqueId val="{00000010-1284-4B43-BD40-7413D952004F}"/>
                </c:ext>
              </c:extLst>
            </c:dLbl>
            <c:dLbl>
              <c:idx val="17"/>
              <c:tx>
                <c:strRef>
                  <c:f>Daten_Diagramme!$E$31</c:f>
                  <c:strCache>
                    <c:ptCount val="1"/>
                    <c:pt idx="0">
                      <c:v>-13.0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{ABE36CBD-673C-4B95-9213-5C507486C5D1}</c15:txfldGUID>
                      <c15:f>Daten_Diagramme!$E$31</c15:f>
                      <c15:dlblFieldTableCache>
                        <c:ptCount val="1"/>
                        <c:pt idx="0">
                          <c:v>-13.0</c:v>
                        </c:pt>
                      </c15:dlblFieldTableCache>
                    </c15:dlblFTEntry>
                  </c15:dlblFieldTable>
                  <c15:showDataLabelsRange val="0"/>
                </c:ext>
                <c:ext xmlns:c16="http://schemas.microsoft.com/office/drawing/2014/chart" uri="{C3380CC4-5D6E-409C-BE32-E72D297353CC}">
                  <c16:uniqueId val="{00000011-1284-4B43-BD40-7413D952004F}"/>
                </c:ext>
              </c:extLst>
            </c:dLbl>
            <c:dLbl>
              <c:idx val="18"/>
              <c:tx>
                <c:strRef>
                  <c:f>Daten_Diagramme!$E$32</c:f>
                  <c:strCache>
                    <c:ptCount val="1"/>
                    <c:pt idx="0">
                      <c:v>-8.8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{DA8B5A0F-017D-4EA9-9AF5-7164E4D94624}</c15:txfldGUID>
                      <c15:f>Daten_Diagramme!$E$32</c15:f>
                      <c15:dlblFieldTableCache>
                        <c:ptCount val="1"/>
                        <c:pt idx="0">
                          <c:v>-8.8</c:v>
                        </c:pt>
                      </c15:dlblFieldTableCache>
                    </c15:dlblFTEntry>
                  </c15:dlblFieldTable>
                  <c15:showDataLabelsRange val="0"/>
                </c:ext>
                <c:ext xmlns:c16="http://schemas.microsoft.com/office/drawing/2014/chart" uri="{C3380CC4-5D6E-409C-BE32-E72D297353CC}">
                  <c16:uniqueId val="{00000012-1284-4B43-BD40-7413D952004F}"/>
                </c:ext>
              </c:extLst>
            </c:dLbl>
            <c:dLbl>
              <c:idx val="19"/>
              <c:tx>
                <c:strRef>
                  <c:f>Daten_Diagramme!$E$33</c:f>
                  <c:strCache>
                    <c:ptCount val="1"/>
                    <c:pt idx="0">
                      <c:v>0.1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{6F8E1231-09A9-4E03-90C1-DB4384EC2D63}</c15:txfldGUID>
                      <c15:f>Daten_Diagramme!$E$33</c15:f>
                      <c15:dlblFieldTableCache>
                        <c:ptCount val="1"/>
                        <c:pt idx="0">
                          <c:v>0.1</c:v>
                        </c:pt>
                      </c15:dlblFieldTableCache>
                    </c15:dlblFTEntry>
                  </c15:dlblFieldTable>
                  <c15:showDataLabelsRange val="0"/>
                </c:ext>
                <c:ext xmlns:c16="http://schemas.microsoft.com/office/drawing/2014/chart" uri="{C3380CC4-5D6E-409C-BE32-E72D297353CC}">
                  <c16:uniqueId val="{00000013-1284-4B43-BD40-7413D952004F}"/>
                </c:ext>
              </c:extLst>
            </c:dLbl>
            <c:dLbl>
              <c:idx val="20"/>
              <c:tx>
                <c:strRef>
                  <c:f>Daten_Diagramme!$E$34</c:f>
                  <c:strCache>
                    <c:ptCount val="1"/>
                    <c:pt idx="0">
                      <c:v>-5.5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{35E99CF4-E972-48D5-8E1C-AB52D6477DA5}</c15:txfldGUID>
                      <c15:f>Daten_Diagramme!$E$34</c15:f>
                      <c15:dlblFieldTableCache>
                        <c:ptCount val="1"/>
                        <c:pt idx="0">
                          <c:v>-5.5</c:v>
                        </c:pt>
                      </c15:dlblFieldTableCache>
                    </c15:dlblFTEntry>
                  </c15:dlblFieldTable>
                  <c15:showDataLabelsRange val="0"/>
                </c:ext>
                <c:ext xmlns:c16="http://schemas.microsoft.com/office/drawing/2014/chart" uri="{C3380CC4-5D6E-409C-BE32-E72D297353CC}">
                  <c16:uniqueId val="{00000014-1284-4B43-BD40-7413D952004F}"/>
                </c:ext>
              </c:extLst>
            </c:dLbl>
            <c:dLbl>
              <c:idx val="21"/>
              <c:tx>
                <c:strRef>
                  <c:f>Daten_Diagramme!$E$35</c:f>
                  <c:strCache>
                    <c:ptCount val="1"/>
                    <c:pt idx="0">
                      <c:v>-8.4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{2CCC672C-1663-486C-98C4-616F585F67BF}</c15:txfldGUID>
                      <c15:f>Daten_Diagramme!$E$35</c15:f>
                      <c15:dlblFieldTableCache>
                        <c:ptCount val="1"/>
                        <c:pt idx="0">
                          <c:v>-8.4</c:v>
                        </c:pt>
                      </c15:dlblFieldTableCache>
                    </c15:dlblFTEntry>
                  </c15:dlblFieldTable>
                  <c15:showDataLabelsRange val="0"/>
                </c:ext>
                <c:ext xmlns:c16="http://schemas.microsoft.com/office/drawing/2014/chart" uri="{C3380CC4-5D6E-409C-BE32-E72D297353CC}">
                  <c16:uniqueId val="{00000015-1284-4B43-BD40-7413D952004F}"/>
                </c:ext>
              </c:extLst>
            </c:dLbl>
            <c:dLbl>
              <c:idx val="22"/>
              <c:tx>
                <c:strRef>
                  <c:f>Daten_Diagramme!$E$36</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{4999C4F5-83CB-4F50-A0C2-0D0AAE38E2A8}</c15:txfldGUID>
                      <c15:f>Daten_Diagramme!$E$36</c15:f>
                      <c15:dlblFieldTableCache>
                        <c:ptCount val="1"/>
                        <c:pt idx="0">
                          <c:v>0.0</c:v>
                        </c:pt>
                      </c15:dlblFieldTableCache>
                    </c15:dlblFTEntry>
                  </c15:dlblFieldTable>
                  <c15:showDataLabelsRange val="0"/>
                </c:ext>
                <c:ext xmlns:c16="http://schemas.microsoft.com/office/drawing/2014/chart" uri="{C3380CC4-5D6E-409C-BE32-E72D297353CC}">
                  <c16:uniqueId val="{00000016-1284-4B43-BD40-7413D952004F}"/>
                </c:ext>
              </c:extLst>
            </c:dLbl>
            <c:dLbl>
              <c:idx val="23"/>
              <c:tx>
                <c:strRef>
                  <c:f>Daten_Diagramme!$E$37</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{5DFFA7F2-391F-43AF-B2D1-6E13EC615636}</c15:txfldGUID>
                      <c15:f>Daten_Diagramme!$E$37</c15:f>
                      <c15:dlblFieldTableCache>
                        <c:ptCount val="1"/>
                        <c:pt idx="0">
                          <c:v>0.0</c:v>
                        </c:pt>
                      </c15:dlblFieldTableCache>
                    </c15:dlblFTEntry>
                  </c15:dlblFieldTable>
                  <c15:showDataLabelsRange val="0"/>
                </c:ext>
                <c:ext xmlns:c16="http://schemas.microsoft.com/office/drawing/2014/chart" uri="{C3380CC4-5D6E-409C-BE32-E72D297353CC}">
                  <c16:uniqueId val="{00000017-1284-4B43-BD40-7413D952004F}"/>
                </c:ext>
              </c:extLst>
            </c:dLbl>
            <c:dLbl>
              <c:idx val="24"/>
              <c:tx>
                <c:strRef>
                  <c:f>Daten_Diagramme!$E$38</c:f>
                  <c:strCache>
                    <c:ptCount val="1"/>
                    <c:pt idx="0">
                      <c:v>-1.8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{C6BBE153-81CE-4F1B-B64B-3FFE0D53901D}</c15:txfldGUID>
                      <c15:f>Daten_Diagramme!$E$38</c15:f>
                      <c15:dlblFieldTableCache>
                        <c:ptCount val="1"/>
                        <c:pt idx="0">
                          <c:v>-1.8</c:v>
                        </c:pt>
                      </c15:dlblFieldTableCache>
                    </c15:dlblFTEntry>
                  </c15:dlblFieldTable>
                  <c15:showDataLabelsRange val="0"/>
                </c:ext>
                <c:ext xmlns:c16="http://schemas.microsoft.com/office/drawing/2014/chart" uri="{C3380CC4-5D6E-409C-BE32-E72D297353CC}">
                  <c16:uniqueId val="{00000018-1284-4B43-BD40-7413D952004F}"/>
                </c:ext>
              </c:extLst>
            </c:dLbl>
            <c:dLbl>
              <c:idx val="25"/>
              <c:tx>
                <c:strRef>
                  <c:f>Daten_Diagramme!$E$39</c:f>
                  <c:strCache>
                    <c:ptCount val="1"/>
                    <c:pt idx="0">
                      <c:v>-0.4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{D0443667-152F-4273-8F07-21DE1D3A93B8}</c15:txfldGUID>
                      <c15:f>Daten_Diagramme!$E$39</c15:f>
                      <c15:dlblFieldTableCache>
                        <c:ptCount val="1"/>
                        <c:pt idx="0">
                          <c:v>-0.4</c:v>
                        </c:pt>
                      </c15:dlblFieldTableCache>
                    </c15:dlblFTEntry>
                  </c15:dlblFieldTable>
                  <c15:showDataLabelsRange val="0"/>
                </c:ext>
                <c:ext xmlns:c16="http://schemas.microsoft.com/office/drawing/2014/chart" uri="{C3380CC4-5D6E-409C-BE32-E72D297353CC}">
                  <c16:uniqueId val="{00000019-1284-4B43-BD40-7413D952004F}"/>
                </c:ext>
              </c:extLst>
            </c:dLbl>
            <c:dLbl>
              <c:idx val="26"/>
              <c:tx>
                <c:strRef>
                  <c:f>Daten_Diagramme!$E$40</c:f>
                  <c:strCache>
                    <c:ptCount val="1"/>
                    <c:pt idx="0">
                      <c:v>-5.3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{2DAB8700-AD1F-40AB-B69E-F0A1B63DA400}</c15:txfldGUID>
                      <c15:f>Daten_Diagramme!$E$40</c15:f>
                      <c15:dlblFieldTableCache>
                        <c:ptCount val="1"/>
                        <c:pt idx="0">
                          <c:v>-5.3</c:v>
                        </c:pt>
                      </c15:dlblFieldTableCache>
                    </c15:dlblFTEntry>
                  </c15:dlblFieldTable>
                  <c15:showDataLabelsRange val="0"/>
                </c:ext>
                <c:ext xmlns:c16="http://schemas.microsoft.com/office/drawing/2014/chart" uri="{C3380CC4-5D6E-409C-BE32-E72D297353CC}">
                  <c16:uniqueId val="{0000001A-1284-4B43-BD40-7413D952004F}"/>
                </c:ext>
              </c:extLst>
            </c:dLbl>
            <c:dLbl>
              <c:idx val="27"/>
              <c:tx>
                <c:strRef>
                  <c:f>Daten_Diagramme!$E$42</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{1133F7A1-B619-470C-B5A2-CAD0E9306C2C}</c15:txfldGUID>
                      <c15:f>Daten_Diagramme!$E$42</c15:f>
                      <c15:dlblFieldTableCache>
                        <c:ptCount val="1"/>
                        <c:pt idx="0">
                          <c:v>#REF!</c:v>
                        </c:pt>
                      </c15:dlblFieldTableCache>
                    </c15:dlblFTEntry>
                  </c15:dlblFieldTable>
                  <c15:showDataLabelsRange val="0"/>
                </c:ext>
                <c:ext xmlns:c16="http://schemas.microsoft.com/office/drawing/2014/chart" uri="{C3380CC4-5D6E-409C-BE32-E72D297353CC}">
                  <c16:uniqueId val="{0000001B-1284-4B43-BD40-7413D952004F}"/>
                </c:ext>
              </c:extLst>
            </c:dLbl>
            <c:dLbl>
              <c:idx val="28"/>
              <c:tx>
                <c:strRef>
                  <c:f>Daten_Diagramme!$E$43</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{17D37B25-C150-4810-8FE8-2572862FCD6F}</c15:txfldGUID>
                      <c15:f>Daten_Diagramme!$E$43</c15:f>
                      <c15:dlblFieldTableCache>
                        <c:ptCount val="1"/>
                        <c:pt idx="0">
                          <c:v>#REF!</c:v>
                        </c:pt>
                      </c15:dlblFieldTableCache>
                    </c15:dlblFTEntry>
                  </c15:dlblFieldTable>
                  <c15:showDataLabelsRange val="0"/>
                </c:ext>
                <c:ext xmlns:c16="http://schemas.microsoft.com/office/drawing/2014/chart" uri="{C3380CC4-5D6E-409C-BE32-E72D297353CC}">
                  <c16:uniqueId val="{0000001C-1284-4B43-BD40-7413D952004F}"/>
                </c:ext>
              </c:extLst>
            </c:dLbl>
            <c:dLbl>
              <c:idx val="29"/>
              <c:tx>
                <c:strRef>
                  <c:f>Daten_Diagramme!$E$44</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{669983B4-E015-43E7-A835-A6D46F8A6BBD}</c15:txfldGUID>
                      <c15:f>Daten_Diagramme!$E$44</c15:f>
                      <c15:dlblFieldTableCache>
                        <c:ptCount val="1"/>
                        <c:pt idx="0">
                          <c:v>#REF!</c:v>
                        </c:pt>
                      </c15:dlblFieldTableCache>
                    </c15:dlblFTEntry>
                  </c15:dlblFieldTable>
                  <c15:showDataLabelsRange val="0"/>
                </c:ext>
                <c:ext xmlns:c16="http://schemas.microsoft.com/office/drawing/2014/chart" uri="{C3380CC4-5D6E-409C-BE32-E72D297353CC}">
                  <c16:uniqueId val="{0000001D-1284-4B43-BD40-7413D952004F}"/>
                </c:ext>
              </c:extLst>
            </c:dLbl>
            <c:dLbl>
              <c:idx val="30"/>
              <c:tx>
                <c:strRef>
                  <c:f>Daten_Diagramme!$E$45</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{3D104F56-3E65-48DD-8307-F2DFDF5C70C5}</c15:txfldGUID>
                      <c15:f>Daten_Diagramme!$E$45</c15:f>
                      <c15:dlblFieldTableCache>
                        <c:ptCount val="1"/>
                        <c:pt idx="0">
                          <c:v>#REF!</c:v>
                        </c:pt>
                      </c15:dlblFieldTableCache>
                    </c15:dlblFTEntry>
                  </c15:dlblFieldTable>
                  <c15:showDataLabelsRange val="0"/>
                </c:ext>
                <c:ext xmlns:c16="http://schemas.microsoft.com/office/drawing/2014/chart" uri="{C3380CC4-5D6E-409C-BE32-E72D297353CC}">
                  <c16:uniqueId val="{0000001E-1284-4B43-BD40-7413D952004F}"/>
                </c:ext>
              </c:extLst>
            </c:dLbl>
            <c:dLbl>
              <c:idx val="31"/>
              <c:tx>
                <c:strRef>
                  <c:f>Daten_Diagramme!$E$46</c:f>
                  <c:strCache>
                    <c:ptCount val="1"/>
                    <c:pt idx="0">
                      <c:v>-5.3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{693E9E41-BF50-4E27-9B48-11BDD298E4F3}</c15:txfldGUID>
                      <c15:f>Daten_Diagramme!$E$46</c15:f>
                      <c15:dlblFieldTableCache>
                        <c:ptCount val="1"/>
                        <c:pt idx="0">
                          <c:v>-5.3</c:v>
                        </c:pt>
                      </c15:dlblFieldTableCache>
                    </c15:dlblFTEntry>
                  </c15:dlblFieldTable>
                  <c15:showDataLabelsRange val="0"/>
                </c:ext>
                <c:ext xmlns:c16="http://schemas.microsoft.com/office/drawing/2014/chart" uri="{C3380CC4-5D6E-409C-BE32-E72D297353CC}">
                  <c16:uniqueId val="{0000001F-1284-4B43-BD40-7413D952004F}"/>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Daten_Diagramme!$C$14:$C$40</c:f>
              <c:numCache>
                <c:formatCode>#,#00</c:formatCode>
                <c:ptCount val="27"/>
                <c:pt idx="0">
                  <c:v>-4.9808638600328052</c:v>
                </c:pt>
                <c:pt idx="1">
                  <c:v>-1.7857142857142858</c:v>
                </c:pt>
                <c:pt idx="2">
                  <c:v>30.188679245283019</c:v>
                </c:pt>
                <c:pt idx="3">
                  <c:v>1.3477088948787062</c:v>
                </c:pt>
                <c:pt idx="4">
                  <c:v>-1.0033444816053512</c:v>
                </c:pt>
                <c:pt idx="5">
                  <c:v>3.606102635228849</c:v>
                </c:pt>
                <c:pt idx="6">
                  <c:v>-8.6021505376344081</c:v>
                </c:pt>
                <c:pt idx="7">
                  <c:v>-3.5812672176308542</c:v>
                </c:pt>
                <c:pt idx="8">
                  <c:v>1.1592300962379702</c:v>
                </c:pt>
                <c:pt idx="9">
                  <c:v>3.053435114503817</c:v>
                </c:pt>
                <c:pt idx="10">
                  <c:v>-8.739098837209303</c:v>
                </c:pt>
                <c:pt idx="11">
                  <c:v>-15.369649805447471</c:v>
                </c:pt>
                <c:pt idx="12">
                  <c:v>5.1136363636363633</c:v>
                </c:pt>
                <c:pt idx="13">
                  <c:v>-6.2088428974600189</c:v>
                </c:pt>
                <c:pt idx="14">
                  <c:v>-5.9216559675094986</c:v>
                </c:pt>
                <c:pt idx="15">
                  <c:v>-2.031063321385902</c:v>
                </c:pt>
                <c:pt idx="16">
                  <c:v>-33.724653148345787</c:v>
                </c:pt>
                <c:pt idx="17">
                  <c:v>-13.043478260869565</c:v>
                </c:pt>
                <c:pt idx="18">
                  <c:v>-8.8235294117647065</c:v>
                </c:pt>
                <c:pt idx="19">
                  <c:v>8.9007565643079656E-2</c:v>
                </c:pt>
                <c:pt idx="20">
                  <c:v>-5.4824561403508776</c:v>
                </c:pt>
                <c:pt idx="21">
                  <c:v>-8.4213703591910658</c:v>
                </c:pt>
                <c:pt idx="22">
                  <c:v>0</c:v>
                </c:pt>
                <c:pt idx="24">
                  <c:v>-1.7857142857142858</c:v>
                </c:pt>
                <c:pt idx="25">
                  <c:v>-0.35476718403547675</c:v>
                </c:pt>
                <c:pt idx="26">
                  <c:v>-5.2904957833610551</c:v>
                </c:pt>
              </c:numCache>
            </c:numRef>
          </c:val>
          <c:extLst>
            <c:ext xmlns:c16="http://schemas.microsoft.com/office/drawing/2014/chart" uri="{C3380CC4-5D6E-409C-BE32-E72D297353CC}">
              <c16:uniqueId val="{00000020-1284-4B43-BD40-7413D952004F}"/>
            </c:ext>
          </c:extLst>
        </c:ser>
        <c:ser>
          <c:idx val="1"/>
          <c:order val="1"/>
          <c:spPr>
            <a:noFill/>
            <a:ln w="25400">
              <a:noFill/>
            </a:ln>
          </c:spPr>
          <c:invertIfNegative val="0"/>
          <c:dLbls>
            <c:dLbl>
              <c:idx val="0"/>
              <c:tx>
                <c:strRef>
                  <c:f>Daten_Diagramme!$G$14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{2EFD958B-9758-4BB8-AA4D-8026192072DE}</c15:txfldGUID>
                      <c15:f>Daten_Diagramme!$G$14</c15:f>
                      <c15:dlblFieldTableCache>
                        <c:ptCount val="1"/>
                      </c15:dlblFieldTableCache>
                    </c15:dlblFTEntry>
                  </c15:dlblFieldTable>
                  <c15:showDataLabelsRange val="0"/>
                </c:ext>
                <c:ext xmlns:c16="http://schemas.microsoft.com/office/drawing/2014/chart" uri="{C3380CC4-5D6E-409C-BE32-E72D297353CC}">
                  <c16:uniqueId val="{00000021-1284-4B43-BD40-7413D952004F}"/>
                </c:ext>
              </c:extLst>
            </c:dLbl>
            <c:dLbl>
              <c:idx val="1"/>
              <c:tx>
                <c:strRef>
                  <c:f>Daten_Diagramme!$G$15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{DF462679-6CD6-4595-834C-41A6B75D522C}</c15:txfldGUID>
                      <c15:f>Daten_Diagramme!$G$15</c15:f>
                      <c15:dlblFieldTableCache>
                        <c:ptCount val="1"/>
                      </c15:dlblFieldTableCache>
                    </c15:dlblFTEntry>
                  </c15:dlblFieldTable>
                  <c15:showDataLabelsRange val="0"/>
                </c:ext>
                <c:ext xmlns:c16="http://schemas.microsoft.com/office/drawing/2014/chart" uri="{C3380CC4-5D6E-409C-BE32-E72D297353CC}">
                  <c16:uniqueId val="{00000022-1284-4B43-BD40-7413D952004F}"/>
                </c:ext>
              </c:extLst>
            </c:dLbl>
            <c:dLbl>
              <c:idx val="2"/>
              <c:tx>
                <c:strRef>
                  <c:f>Daten_Diagramme!$G$16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{E3440004-67DA-4103-A88A-2C75FCFC822F}</c15:txfldGUID>
                      <c15:f>Daten_Diagramme!$G$16</c15:f>
                      <c15:dlblFieldTableCache>
                        <c:ptCount val="1"/>
                      </c15:dlblFieldTableCache>
                    </c15:dlblFTEntry>
                  </c15:dlblFieldTable>
                  <c15:showDataLabelsRange val="0"/>
                </c:ext>
                <c:ext xmlns:c16="http://schemas.microsoft.com/office/drawing/2014/chart" uri="{C3380CC4-5D6E-409C-BE32-E72D297353CC}">
                  <c16:uniqueId val="{00000023-1284-4B43-BD40-7413D952004F}"/>
                </c:ext>
              </c:extLst>
            </c:dLbl>
            <c:dLbl>
              <c:idx val="3"/>
              <c:tx>
                <c:strRef>
                  <c:f>Daten_Diagramme!$G$17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{581B9735-44CA-4484-9E4E-92927DB2B85B}</c15:txfldGUID>
                      <c15:f>Daten_Diagramme!$G$17</c15:f>
                      <c15:dlblFieldTableCache>
                        <c:ptCount val="1"/>
                      </c15:dlblFieldTableCache>
                    </c15:dlblFTEntry>
                  </c15:dlblFieldTable>
                  <c15:showDataLabelsRange val="0"/>
                </c:ext>
                <c:ext xmlns:c16="http://schemas.microsoft.com/office/drawing/2014/chart" uri="{C3380CC4-5D6E-409C-BE32-E72D297353CC}">
                  <c16:uniqueId val="{00000024-1284-4B43-BD40-7413D952004F}"/>
                </c:ext>
              </c:extLst>
            </c:dLbl>
            <c:dLbl>
              <c:idx val="4"/>
              <c:tx>
                <c:strRef>
                  <c:f>Daten_Diagramme!$G$18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{4AFDADDA-6464-41F1-BF2E-C8D469B9AF21}</c15:txfldGUID>
                      <c15:f>Daten_Diagramme!$G$18</c15:f>
                      <c15:dlblFieldTableCache>
                        <c:ptCount val="1"/>
                      </c15:dlblFieldTableCache>
                    </c15:dlblFTEntry>
                  </c15:dlblFieldTable>
                  <c15:showDataLabelsRange val="0"/>
                </c:ext>
                <c:ext xmlns:c16="http://schemas.microsoft.com/office/drawing/2014/chart" uri="{C3380CC4-5D6E-409C-BE32-E72D297353CC}">
                  <c16:uniqueId val="{00000025-1284-4B43-BD40-7413D952004F}"/>
                </c:ext>
              </c:extLst>
            </c:dLbl>
            <c:dLbl>
              <c:idx val="5"/>
              <c:tx>
                <c:strRef>
                  <c:f>Daten_Diagramme!$G$19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{C15450CA-8B04-4060-8348-5DF43B573CCB}</c15:txfldGUID>
                      <c15:f>Daten_Diagramme!$G$19</c15:f>
                      <c15:dlblFieldTableCache>
                        <c:ptCount val="1"/>
                      </c15:dlblFieldTableCache>
                    </c15:dlblFTEntry>
                  </c15:dlblFieldTable>
                  <c15:showDataLabelsRange val="0"/>
                </c:ext>
                <c:ext xmlns:c16="http://schemas.microsoft.com/office/drawing/2014/chart" uri="{C3380CC4-5D6E-409C-BE32-E72D297353CC}">
                  <c16:uniqueId val="{00000026-1284-4B43-BD40-7413D952004F}"/>
                </c:ext>
              </c:extLst>
            </c:dLbl>
            <c:dLbl>
              <c:idx val="6"/>
              <c:tx>
                <c:strRef>
                  <c:f>Daten_Diagramme!$G$20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{C6FCC3C7-4EC5-44B6-AFE8-DD1B94372B80}</c15:txfldGUID>
                      <c15:f>Daten_Diagramme!$G$20</c15:f>
                      <c15:dlblFieldTableCache>
                        <c:ptCount val="1"/>
                      </c15:dlblFieldTableCache>
                    </c15:dlblFTEntry>
                  </c15:dlblFieldTable>
                  <c15:showDataLabelsRange val="0"/>
                </c:ext>
                <c:ext xmlns:c16="http://schemas.microsoft.com/office/drawing/2014/chart" uri="{C3380CC4-5D6E-409C-BE32-E72D297353CC}">
                  <c16:uniqueId val="{00000027-1284-4B43-BD40-7413D952004F}"/>
                </c:ext>
              </c:extLst>
            </c:dLbl>
            <c:dLbl>
              <c:idx val="7"/>
              <c:tx>
                <c:strRef>
                  <c:f>Daten_Diagramme!$G$21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{1A18A521-AB92-4B08-BD66-4106A9720888}</c15:txfldGUID>
                      <c15:f>Daten_Diagramme!$G$21</c15:f>
                      <c15:dlblFieldTableCache>
                        <c:ptCount val="1"/>
                      </c15:dlblFieldTableCache>
                    </c15:dlblFTEntry>
                  </c15:dlblFieldTable>
                  <c15:showDataLabelsRange val="0"/>
                </c:ext>
                <c:ext xmlns:c16="http://schemas.microsoft.com/office/drawing/2014/chart" uri="{C3380CC4-5D6E-409C-BE32-E72D297353CC}">
                  <c16:uniqueId val="{00000028-1284-4B43-BD40-7413D952004F}"/>
                </c:ext>
              </c:extLst>
            </c:dLbl>
            <c:dLbl>
              <c:idx val="8"/>
              <c:tx>
                <c:strRef>
                  <c:f>Daten_Diagramme!$G$22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{2BFEE365-F871-4546-8FAD-0AEB392F555D}</c15:txfldGUID>
                      <c15:f>Daten_Diagramme!$G$22</c15:f>
                      <c15:dlblFieldTableCache>
                        <c:ptCount val="1"/>
                      </c15:dlblFieldTableCache>
                    </c15:dlblFTEntry>
                  </c15:dlblFieldTable>
                  <c15:showDataLabelsRange val="0"/>
                </c:ext>
                <c:ext xmlns:c16="http://schemas.microsoft.com/office/drawing/2014/chart" uri="{C3380CC4-5D6E-409C-BE32-E72D297353CC}">
                  <c16:uniqueId val="{00000029-1284-4B43-BD40-7413D952004F}"/>
                </c:ext>
              </c:extLst>
            </c:dLbl>
            <c:dLbl>
              <c:idx val="9"/>
              <c:tx>
                <c:strRef>
                  <c:f>Daten_Diagramme!$G$23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{2CA9FDB2-869D-43F0-89A1-FA094F97DA99}</c15:txfldGUID>
                      <c15:f>Daten_Diagramme!$G$23</c15:f>
                      <c15:dlblFieldTableCache>
                        <c:ptCount val="1"/>
                      </c15:dlblFieldTableCache>
                    </c15:dlblFTEntry>
                  </c15:dlblFieldTable>
                  <c15:showDataLabelsRange val="0"/>
                </c:ext>
                <c:ext xmlns:c16="http://schemas.microsoft.com/office/drawing/2014/chart" uri="{C3380CC4-5D6E-409C-BE32-E72D297353CC}">
                  <c16:uniqueId val="{0000002A-1284-4B43-BD40-7413D952004F}"/>
                </c:ext>
              </c:extLst>
            </c:dLbl>
            <c:dLbl>
              <c:idx val="10"/>
              <c:tx>
                <c:strRef>
                  <c:f>Daten_Diagramme!$G$24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{981764E6-AB13-4D85-B6DF-476CE9F964B7}</c15:txfldGUID>
                      <c15:f>Daten_Diagramme!$G$24</c15:f>
                      <c15:dlblFieldTableCache>
                        <c:ptCount val="1"/>
                      </c15:dlblFieldTableCache>
                    </c15:dlblFTEntry>
                  </c15:dlblFieldTable>
                  <c15:showDataLabelsRange val="0"/>
                </c:ext>
                <c:ext xmlns:c16="http://schemas.microsoft.com/office/drawing/2014/chart" uri="{C3380CC4-5D6E-409C-BE32-E72D297353CC}">
                  <c16:uniqueId val="{0000002B-1284-4B43-BD40-7413D952004F}"/>
                </c:ext>
              </c:extLst>
            </c:dLbl>
            <c:dLbl>
              <c:idx val="11"/>
              <c:tx>
                <c:strRef>
                  <c:f>Daten_Diagramme!$G$25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{5E603AA1-8B80-4DD7-8C54-06A6C1143BA9}</c15:txfldGUID>
                      <c15:f>Daten_Diagramme!$G$25</c15:f>
                      <c15:dlblFieldTableCache>
                        <c:ptCount val="1"/>
                      </c15:dlblFieldTableCache>
                    </c15:dlblFTEntry>
                  </c15:dlblFieldTable>
                  <c15:showDataLabelsRange val="0"/>
                </c:ext>
                <c:ext xmlns:c16="http://schemas.microsoft.com/office/drawing/2014/chart" uri="{C3380CC4-5D6E-409C-BE32-E72D297353CC}">
                  <c16:uniqueId val="{0000002C-1284-4B43-BD40-7413D952004F}"/>
                </c:ext>
              </c:extLst>
            </c:dLbl>
            <c:dLbl>
              <c:idx val="12"/>
              <c:tx>
                <c:strRef>
                  <c:f>Daten_Diagramme!$G$26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{02CC52A4-F103-4338-AA09-5F6EBD945970}</c15:txfldGUID>
                      <c15:f>Daten_Diagramme!$G$26</c15:f>
                      <c15:dlblFieldTableCache>
                        <c:ptCount val="1"/>
                      </c15:dlblFieldTableCache>
                    </c15:dlblFTEntry>
                  </c15:dlblFieldTable>
                  <c15:showDataLabelsRange val="0"/>
                </c:ext>
                <c:ext xmlns:c16="http://schemas.microsoft.com/office/drawing/2014/chart" uri="{C3380CC4-5D6E-409C-BE32-E72D297353CC}">
                  <c16:uniqueId val="{0000002D-1284-4B43-BD40-7413D952004F}"/>
                </c:ext>
              </c:extLst>
            </c:dLbl>
            <c:dLbl>
              <c:idx val="13"/>
              <c:tx>
                <c:strRef>
                  <c:f>Daten_Diagramme!$G$27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{F496A6D4-DCC5-40A3-8252-F64DBC30DAF1}</c15:txfldGUID>
                      <c15:f>Daten_Diagramme!$G$27</c15:f>
                      <c15:dlblFieldTableCache>
                        <c:ptCount val="1"/>
                      </c15:dlblFieldTableCache>
                    </c15:dlblFTEntry>
                  </c15:dlblFieldTable>
                  <c15:showDataLabelsRange val="0"/>
                </c:ext>
                <c:ext xmlns:c16="http://schemas.microsoft.com/office/drawing/2014/chart" uri="{C3380CC4-5D6E-409C-BE32-E72D297353CC}">
                  <c16:uniqueId val="{0000002E-1284-4B43-BD40-7413D952004F}"/>
                </c:ext>
              </c:extLst>
            </c:dLbl>
            <c:dLbl>
              <c:idx val="14"/>
              <c:tx>
                <c:strRef>
                  <c:f>Daten_Diagramme!$G$28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{FD51F2EB-1DB4-4DF5-A553-22AA94CEA03B}</c15:txfldGUID>
                      <c15:f>Daten_Diagramme!$G$28</c15:f>
                      <c15:dlblFieldTableCache>
                        <c:ptCount val="1"/>
                      </c15:dlblFieldTableCache>
                    </c15:dlblFTEntry>
                  </c15:dlblFieldTable>
                  <c15:showDataLabelsRange val="0"/>
                </c:ext>
                <c:ext xmlns:c16="http://schemas.microsoft.com/office/drawing/2014/chart" uri="{C3380CC4-5D6E-409C-BE32-E72D297353CC}">
                  <c16:uniqueId val="{0000002F-1284-4B43-BD40-7413D952004F}"/>
                </c:ext>
              </c:extLst>
            </c:dLbl>
            <c:dLbl>
              <c:idx val="15"/>
              <c:tx>
                <c:strRef>
                  <c:f>Daten_Diagramme!$G$29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{472C0DB6-6EB9-4B5A-9C63-1A02D2531ECB}</c15:txfldGUID>
                      <c15:f>Daten_Diagramme!$G$29</c15:f>
                      <c15:dlblFieldTableCache>
                        <c:ptCount val="1"/>
                      </c15:dlblFieldTableCache>
                    </c15:dlblFTEntry>
                  </c15:dlblFieldTable>
                  <c15:showDataLabelsRange val="0"/>
                </c:ext>
                <c:ext xmlns:c16="http://schemas.microsoft.com/office/drawing/2014/chart" uri="{C3380CC4-5D6E-409C-BE32-E72D297353CC}">
                  <c16:uniqueId val="{00000030-1284-4B43-BD40-7413D952004F}"/>
                </c:ext>
              </c:extLst>
            </c:dLbl>
            <c:dLbl>
              <c:idx val="16"/>
              <c:tx>
                <c:strRef>
                  <c:f>Daten_Diagramme!$G$30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{E93A88A9-8AD1-4074-891B-8C0B88557DC5}</c15:txfldGUID>
                      <c15:f>Daten_Diagramme!$G$30</c15:f>
                      <c15:dlblFieldTableCache>
                        <c:ptCount val="1"/>
                      </c15:dlblFieldTableCache>
                    </c15:dlblFTEntry>
                  </c15:dlblFieldTable>
                  <c15:showDataLabelsRange val="0"/>
                </c:ext>
                <c:ext xmlns:c16="http://schemas.microsoft.com/office/drawing/2014/chart" uri="{C3380CC4-5D6E-409C-BE32-E72D297353CC}">
                  <c16:uniqueId val="{00000031-1284-4B43-BD40-7413D952004F}"/>
                </c:ext>
              </c:extLst>
            </c:dLbl>
            <c:dLbl>
              <c:idx val="17"/>
              <c:tx>
                <c:strRef>
                  <c:f>Daten_Diagramme!$G$31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{D00D07F2-88C3-4966-B1F1-3E67A0A87929}</c15:txfldGUID>
                      <c15:f>Daten_Diagramme!$G$31</c15:f>
                      <c15:dlblFieldTableCache>
                        <c:ptCount val="1"/>
                      </c15:dlblFieldTableCache>
                    </c15:dlblFTEntry>
                  </c15:dlblFieldTable>
                  <c15:showDataLabelsRange val="0"/>
                </c:ext>
                <c:ext xmlns:c16="http://schemas.microsoft.com/office/drawing/2014/chart" uri="{C3380CC4-5D6E-409C-BE32-E72D297353CC}">
                  <c16:uniqueId val="{00000032-1284-4B43-BD40-7413D952004F}"/>
                </c:ext>
              </c:extLst>
            </c:dLbl>
            <c:dLbl>
              <c:idx val="18"/>
              <c:tx>
                <c:strRef>
                  <c:f>Daten_Diagramme!$G$32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{371AF165-115C-42E5-B8F0-54D745BF8FD1}</c15:txfldGUID>
                      <c15:f>Daten_Diagramme!$G$32</c15:f>
                      <c15:dlblFieldTableCache>
                        <c:ptCount val="1"/>
                      </c15:dlblFieldTableCache>
                    </c15:dlblFTEntry>
                  </c15:dlblFieldTable>
                  <c15:showDataLabelsRange val="0"/>
                </c:ext>
                <c:ext xmlns:c16="http://schemas.microsoft.com/office/drawing/2014/chart" uri="{C3380CC4-5D6E-409C-BE32-E72D297353CC}">
                  <c16:uniqueId val="{00000033-1284-4B43-BD40-7413D952004F}"/>
                </c:ext>
              </c:extLst>
            </c:dLbl>
            <c:dLbl>
              <c:idx val="19"/>
              <c:tx>
                <c:strRef>
                  <c:f>Daten_Diagramme!$G$33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{5207E652-F06E-4A98-92A8-C99AB6226FEB}</c15:txfldGUID>
                      <c15:f>Daten_Diagramme!$G$33</c15:f>
                      <c15:dlblFieldTableCache>
                        <c:ptCount val="1"/>
                      </c15:dlblFieldTableCache>
                    </c15:dlblFTEntry>
                  </c15:dlblFieldTable>
                  <c15:showDataLabelsRange val="0"/>
                </c:ext>
                <c:ext xmlns:c16="http://schemas.microsoft.com/office/drawing/2014/chart" uri="{C3380CC4-5D6E-409C-BE32-E72D297353CC}">
                  <c16:uniqueId val="{00000034-1284-4B43-BD40-7413D952004F}"/>
                </c:ext>
              </c:extLst>
            </c:dLbl>
            <c:dLbl>
              <c:idx val="20"/>
              <c:tx>
                <c:strRef>
                  <c:f>Daten_Diagramme!$G$34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{4CE7082B-83A4-4803-9A5B-6F218A58C2A4}</c15:txfldGUID>
                      <c15:f>Daten_Diagramme!$G$34</c15:f>
                      <c15:dlblFieldTableCache>
                        <c:ptCount val="1"/>
                      </c15:dlblFieldTableCache>
                    </c15:dlblFTEntry>
                  </c15:dlblFieldTable>
                  <c15:showDataLabelsRange val="0"/>
                </c:ext>
                <c:ext xmlns:c16="http://schemas.microsoft.com/office/drawing/2014/chart" uri="{C3380CC4-5D6E-409C-BE32-E72D297353CC}">
                  <c16:uniqueId val="{00000035-1284-4B43-BD40-7413D952004F}"/>
                </c:ext>
              </c:extLst>
            </c:dLbl>
            <c:dLbl>
              <c:idx val="21"/>
              <c:tx>
                <c:strRef>
                  <c:f>Daten_Diagramme!$G$35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{BA1F182E-BC96-4F50-A91C-8D20ED4DB6EA}</c15:txfldGUID>
                      <c15:f>Daten_Diagramme!$G$35</c15:f>
                      <c15:dlblFieldTableCache>
                        <c:ptCount val="1"/>
                      </c15:dlblFieldTableCache>
                    </c15:dlblFTEntry>
                  </c15:dlblFieldTable>
                  <c15:showDataLabelsRange val="0"/>
                </c:ext>
                <c:ext xmlns:c16="http://schemas.microsoft.com/office/drawing/2014/chart" uri="{C3380CC4-5D6E-409C-BE32-E72D297353CC}">
                  <c16:uniqueId val="{00000036-1284-4B43-BD40-7413D952004F}"/>
                </c:ext>
              </c:extLst>
            </c:dLbl>
            <c:dLbl>
              <c:idx val="22"/>
              <c:tx>
                <c:strRef>
                  <c:f>Daten_Diagramme!$G$36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{3D46B34F-36DC-4C4A-868B-F5B608C5D3EA}</c15:txfldGUID>
                      <c15:f>Daten_Diagramme!$G$36</c15:f>
                      <c15:dlblFieldTableCache>
                        <c:ptCount val="1"/>
                      </c15:dlblFieldTableCache>
                    </c15:dlblFTEntry>
                  </c15:dlblFieldTable>
                  <c15:showDataLabelsRange val="0"/>
                </c:ext>
                <c:ext xmlns:c16="http://schemas.microsoft.com/office/drawing/2014/chart" uri="{C3380CC4-5D6E-409C-BE32-E72D297353CC}">
                  <c16:uniqueId val="{00000037-1284-4B43-BD40-7413D952004F}"/>
                </c:ext>
              </c:extLst>
            </c:dLbl>
            <c:dLbl>
              <c:idx val="23"/>
              <c:tx>
                <c:strRef>
                  <c:f>Daten_Diagramme!$G$37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{4C167D86-CB08-466E-BADC-F8A0FAF33565}</c15:txfldGUID>
                      <c15:f>Daten_Diagramme!$G$37</c15:f>
                      <c15:dlblFieldTableCache>
                        <c:ptCount val="1"/>
                      </c15:dlblFieldTableCache>
                    </c15:dlblFTEntry>
                  </c15:dlblFieldTable>
                  <c15:showDataLabelsRange val="0"/>
                </c:ext>
                <c:ext xmlns:c16="http://schemas.microsoft.com/office/drawing/2014/chart" uri="{C3380CC4-5D6E-409C-BE32-E72D297353CC}">
                  <c16:uniqueId val="{00000038-1284-4B43-BD40-7413D952004F}"/>
                </c:ext>
              </c:extLst>
            </c:dLbl>
            <c:dLbl>
              <c:idx val="24"/>
              <c:tx>
                <c:strRef>
                  <c:f>Daten_Diagramme!$G$38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{4149B041-CA4C-432C-8B67-042544D3FA62}</c15:txfldGUID>
                      <c15:f>Daten_Diagramme!$G$38</c15:f>
                      <c15:dlblFieldTableCache>
                        <c:ptCount val="1"/>
                      </c15:dlblFieldTableCache>
                    </c15:dlblFTEntry>
                  </c15:dlblFieldTable>
                  <c15:showDataLabelsRange val="0"/>
                </c:ext>
                <c:ext xmlns:c16="http://schemas.microsoft.com/office/drawing/2014/chart" uri="{C3380CC4-5D6E-409C-BE32-E72D297353CC}">
                  <c16:uniqueId val="{00000039-1284-4B43-BD40-7413D952004F}"/>
                </c:ext>
              </c:extLst>
            </c:dLbl>
            <c:dLbl>
              <c:idx val="25"/>
              <c:tx>
                <c:strRef>
                  <c:f>Daten_Diagramme!$G$39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{6729454C-E28E-4B70-BDFF-B06949AB631F}</c15:txfldGUID>
                      <c15:f>Daten_Diagramme!$G$39</c15:f>
                      <c15:dlblFieldTableCache>
                        <c:ptCount val="1"/>
                      </c15:dlblFieldTableCache>
                    </c15:dlblFTEntry>
                  </c15:dlblFieldTable>
                  <c15:showDataLabelsRange val="0"/>
                </c:ext>
                <c:ext xmlns:c16="http://schemas.microsoft.com/office/drawing/2014/chart" uri="{C3380CC4-5D6E-409C-BE32-E72D297353CC}">
                  <c16:uniqueId val="{0000003A-1284-4B43-BD40-7413D952004F}"/>
                </c:ext>
              </c:extLst>
            </c:dLbl>
            <c:dLbl>
              <c:idx val="26"/>
              <c:tx>
                <c:strRef>
                  <c:f>Daten_Diagramme!$G$41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{5282036D-8502-4877-9D66-AD6F28B33EDC}</c15:txfldGUID>
                      <c15:f>Daten_Diagramme!$G$41</c15:f>
                      <c15:dlblFieldTableCache>
                        <c:ptCount val="1"/>
                      </c15:dlblFieldTableCache>
                    </c15:dlblFTEntry>
                  </c15:dlblFieldTable>
                  <c15:showDataLabelsRange val="0"/>
                </c:ext>
                <c:ext xmlns:c16="http://schemas.microsoft.com/office/drawing/2014/chart" uri="{C3380CC4-5D6E-409C-BE32-E72D297353CC}">
                  <c16:uniqueId val="{0000003B-1284-4B43-BD40-7413D952004F}"/>
                </c:ext>
              </c:extLst>
            </c:dLbl>
            <c:dLbl>
              <c:idx val="27"/>
              <c:tx>
                <c:strRef>
                  <c:f>Daten_Diagramme!$G$42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{090EB378-3D97-4540-985F-79C8D54444E1}</c15:txfldGUID>
                      <c15:f>Daten_Diagramme!$G$42</c15:f>
                      <c15:dlblFieldTableCache>
                        <c:ptCount val="1"/>
                      </c15:dlblFieldTableCache>
                    </c15:dlblFTEntry>
                  </c15:dlblFieldTable>
                  <c15:showDataLabelsRange val="0"/>
                </c:ext>
                <c:ext xmlns:c16="http://schemas.microsoft.com/office/drawing/2014/chart" uri="{C3380CC4-5D6E-409C-BE32-E72D297353CC}">
                  <c16:uniqueId val="{0000003C-1284-4B43-BD40-7413D952004F}"/>
                </c:ext>
              </c:extLst>
            </c:dLbl>
            <c:dLbl>
              <c:idx val="28"/>
              <c:tx>
                <c:strRef>
                  <c:f>Daten_Diagramme!$G$43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{4D8C1B5F-0306-4E38-B460-65A135FF970B}</c15:txfldGUID>
                      <c15:f>Daten_Diagramme!$G$43</c15:f>
                      <c15:dlblFieldTableCache>
                        <c:ptCount val="1"/>
                      </c15:dlblFieldTableCache>
                    </c15:dlblFTEntry>
                  </c15:dlblFieldTable>
                  <c15:showDataLabelsRange val="0"/>
                </c:ext>
                <c:ext xmlns:c16="http://schemas.microsoft.com/office/drawing/2014/chart" uri="{C3380CC4-5D6E-409C-BE32-E72D297353CC}">
                  <c16:uniqueId val="{0000003D-1284-4B43-BD40-7413D952004F}"/>
                </c:ext>
              </c:extLst>
            </c:dLbl>
            <c:dLbl>
              <c:idx val="29"/>
              <c:tx>
                <c:strRef>
                  <c:f>Daten_Diagramme!$G$44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{48D97CFF-E0D1-4176-B9FE-B2615868C6C2}</c15:txfldGUID>
                      <c15:f>Daten_Diagramme!$G$44</c15:f>
                      <c15:dlblFieldTableCache>
                        <c:ptCount val="1"/>
                      </c15:dlblFieldTableCache>
                    </c15:dlblFTEntry>
                  </c15:dlblFieldTable>
                  <c15:showDataLabelsRange val="0"/>
                </c:ext>
                <c:ext xmlns:c16="http://schemas.microsoft.com/office/drawing/2014/chart" uri="{C3380CC4-5D6E-409C-BE32-E72D297353CC}">
                  <c16:uniqueId val="{0000003E-1284-4B43-BD40-7413D952004F}"/>
                </c:ext>
              </c:extLst>
            </c:dLbl>
            <c:dLbl>
              <c:idx val="30"/>
              <c:tx>
                <c:strRef>
                  <c:f>Daten_Diagramme!$G$45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{80358AE8-775B-43FF-85E8-8E928CC9472B}</c15:txfldGUID>
                      <c15:f>Daten_Diagramme!$G$45</c15:f>
                      <c15:dlblFieldTableCache>
                        <c:ptCount val="1"/>
                      </c15:dlblFieldTableCache>
                    </c15:dlblFTEntry>
                  </c15:dlblFieldTable>
                  <c15:showDataLabelsRange val="0"/>
                </c:ext>
                <c:ext xmlns:c16="http://schemas.microsoft.com/office/drawing/2014/chart" uri="{C3380CC4-5D6E-409C-BE32-E72D297353CC}">
                  <c16:uniqueId val="{0000003F-1284-4B43-BD40-7413D952004F}"/>
                </c:ext>
              </c:extLst>
            </c:dLbl>
            <c:dLbl>
              <c:idx val="31"/>
              <c:tx>
                <c:strRef>
                  <c:f>Daten_Diagramme!$G$46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{76AF4B4A-E820-4272-8236-DC5B2C9477F8}</c15:txfldGUID>
                      <c15:f>Daten_Diagramme!$G$46</c15:f>
                      <c15:dlblFieldTableCache>
                        <c:ptCount val="1"/>
                      </c15:dlblFieldTableCache>
                    </c15:dlblFTEntry>
                  </c15:dlblFieldTable>
                  <c15:showDataLabelsRange val="0"/>
                </c:ext>
                <c:ext xmlns:c16="http://schemas.microsoft.com/office/drawing/2014/chart" uri="{C3380CC4-5D6E-409C-BE32-E72D297353CC}">
                  <c16:uniqueId val="{00000040-1284-4B43-BD40-7413D952004F}"/>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Daten_Diagramme!$I$14:$I$40</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4">
                  <c:v>0</c:v>
                </c:pt>
                <c:pt idx="25">
                  <c:v>0</c:v>
                </c:pt>
                <c:pt idx="26">
                  <c:v>0</c:v>
                </c:pt>
              </c:numCache>
            </c:numRef>
          </c:val>
          <c:extLst>
            <c:ext xmlns:c16="http://schemas.microsoft.com/office/drawing/2014/chart" uri="{C3380CC4-5D6E-409C-BE32-E72D297353CC}">
              <c16:uniqueId val="{00000041-1284-4B43-BD40-7413D952004F}"/>
            </c:ext>
          </c:extLst>
        </c:ser>
        <c:dLbls>
          <c:showLegendKey val="0"/>
          <c:showVal val="1"/>
          <c:showCatName val="0"/>
          <c:showSerName val="0"/>
          <c:showPercent val="0"/>
          <c:showBubbleSize val="0"/>
        </c:dLbls>
        <c:gapWidth val="100"/>
        <c:overlap val="100"/>
        <c:axId val="297293264"/>
        <c:axId val="297631720"/>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Daten_Diagramme!$M$14:$M$40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4">
                  <c:v>#N/A</c:v>
                </c:pt>
                <c:pt idx="25">
                  <c:v>#N/A</c:v>
                </c:pt>
                <c:pt idx="26">
                  <c:v>#N/A</c:v>
                </c:pt>
              </c:numCache>
            </c:numRef>
          </c:xVal>
          <c:yVal>
            <c:numRef>
              <c:f>Daten_Diagramme!$L$14:$L$40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4">
                  <c:v>#N/A</c:v>
                </c:pt>
                <c:pt idx="25">
                  <c:v>#N/A</c:v>
                </c:pt>
                <c:pt idx="26">
                  <c:v>#N/A</c:v>
                </c:pt>
              </c:numCache>
            </c:numRef>
          </c:yVal>
          <c:smooth val="0"/>
          <c:extLst>
            <c:ext xmlns:c16="http://schemas.microsoft.com/office/drawing/2014/chart" uri="{C3380CC4-5D6E-409C-BE32-E72D297353CC}">
              <c16:uniqueId val="{00000042-1284-4B43-BD40-7413D952004F}"/>
            </c:ext>
          </c:extLst>
        </c:ser>
        <c:dLbls>
          <c:showLegendKey val="0"/>
          <c:showVal val="1"/>
          <c:showCatName val="0"/>
          <c:showSerName val="0"/>
          <c:showPercent val="0"/>
          <c:showBubbleSize val="0"/>
        </c:dLbls>
        <c:axId val="297632112"/>
        <c:axId val="297632504"/>
      </c:scatterChart>
      <c:catAx>
        <c:axId val="297293264"/>
        <c:scaling>
          <c:orientation val="maxMin"/>
        </c:scaling>
        <c:delete val="0"/>
        <c:axPos val="l"/>
        <c:majorTickMark val="none"/>
        <c:minorTickMark val="none"/>
        <c:tickLblPos val="none"/>
        <c:spPr>
          <a:ln w="1270">
            <a:solidFill>
              <a:srgbClr val="000000"/>
            </a:solidFill>
            <a:prstDash val="solid"/>
          </a:ln>
        </c:spPr>
        <c:crossAx val="297631720"/>
        <c:crosses val="autoZero"/>
        <c:auto val="1"/>
        <c:lblAlgn val="ctr"/>
        <c:lblOffset val="100"/>
        <c:tickMarkSkip val="1"/>
        <c:noMultiLvlLbl val="0"/>
      </c:catAx>
      <c:valAx>
        <c:axId val="297631720"/>
        <c:scaling>
          <c:orientation val="minMax"/>
          <c:max val="50"/>
          <c:min val="-50"/>
        </c:scaling>
        <c:delete val="1"/>
        <c:axPos val="t"/>
        <c:numFmt formatCode="#,#00" sourceLinked="1"/>
        <c:majorTickMark val="out"/>
        <c:minorTickMark val="none"/>
        <c:tickLblPos val="none"/>
        <c:crossAx val="297293264"/>
        <c:crosses val="autoZero"/>
        <c:crossBetween val="between"/>
        <c:majorUnit val="10"/>
        <c:minorUnit val="5"/>
      </c:valAx>
      <c:valAx>
        <c:axId val="297632112"/>
        <c:scaling>
          <c:orientation val="minMax"/>
        </c:scaling>
        <c:delete val="1"/>
        <c:axPos val="b"/>
        <c:numFmt formatCode="General" sourceLinked="1"/>
        <c:majorTickMark val="out"/>
        <c:minorTickMark val="none"/>
        <c:tickLblPos val="none"/>
        <c:crossAx val="297632504"/>
        <c:crosses val="max"/>
        <c:crossBetween val="midCat"/>
      </c:valAx>
      <c:valAx>
        <c:axId val="297632504"/>
        <c:scaling>
          <c:orientation val="maxMin"/>
          <c:max val="320"/>
          <c:min val="0"/>
        </c:scaling>
        <c:delete val="1"/>
        <c:axPos val="r"/>
        <c:numFmt formatCode="General" sourceLinked="1"/>
        <c:majorTickMark val="out"/>
        <c:minorTickMark val="none"/>
        <c:tickLblPos val="none"/>
        <c:crossAx val="297632112"/>
        <c:crosses val="max"/>
        <c:crossBetween val="midCat"/>
        <c:majorUnit val="10"/>
        <c:minorUnit val="5"/>
      </c:valAx>
      <c:spPr>
        <a:noFill/>
        <a:ln w="25400">
          <a:noFill/>
        </a:ln>
      </c:spPr>
    </c:plotArea>
    <c:plotVisOnly val="1"/>
    <c:dispBlanksAs val="gap"/>
    <c:showDLblsOverMax val="0"/>
  </c:chart>
  <c:spPr>
    <a:noFill/>
    <a:ln w="9525">
      <a:noFill/>
    </a:ln>
  </c:spPr>
  <c:txPr>
    <a:bodyPr/>
    <a:lstStyle/>
    <a:p>
      <a:pPr>
        <a:defRPr sz="5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000000"/>
              </a:solidFill>
              <a:prstDash val="solid"/>
            </a:ln>
          </c:spPr>
          <c:marker>
            <c:symbol val="none"/>
          </c:marker>
          <c:dLbls>
            <c:dLbl>
              <c:idx val="0"/>
              <c:tx>
                <c:strRef>
                  <c:f>Diagramm!$I$47</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{1F4C4058-F79E-4B26-BC27-DA5BAF6F4022}</c15:txfldGUID>
                      <c15:f>Diagramm!$I$47</c15:f>
                      <c15:dlblFieldTableCache>
                        <c:ptCount val="1"/>
                      </c15:dlblFieldTableCache>
                    </c15:dlblFTEntry>
                  </c15:dlblFieldTable>
                  <c15:showDataLabelsRange val="0"/>
                </c:ext>
                <c:ext xmlns:c16="http://schemas.microsoft.com/office/drawing/2014/chart" uri="{C3380CC4-5D6E-409C-BE32-E72D297353CC}">
                  <c16:uniqueId val="{00000000-7636-4A02-8992-E87D34BF3363}"/>
                </c:ext>
              </c:extLst>
            </c:dLbl>
            <c:dLbl>
              <c:idx val="1"/>
              <c:tx>
                <c:strRef>
                  <c:f>Diagramm!$I$48</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{506B5CB0-2D1D-47A1-99BC-01041A0751E8}</c15:txfldGUID>
                      <c15:f>Diagramm!$I$48</c15:f>
                      <c15:dlblFieldTableCache>
                        <c:ptCount val="1"/>
                      </c15:dlblFieldTableCache>
                    </c15:dlblFTEntry>
                  </c15:dlblFieldTable>
                  <c15:showDataLabelsRange val="0"/>
                </c:ext>
                <c:ext xmlns:c16="http://schemas.microsoft.com/office/drawing/2014/chart" uri="{C3380CC4-5D6E-409C-BE32-E72D297353CC}">
                  <c16:uniqueId val="{00000001-7636-4A02-8992-E87D34BF3363}"/>
                </c:ext>
              </c:extLst>
            </c:dLbl>
            <c:dLbl>
              <c:idx val="2"/>
              <c:tx>
                <c:strRef>
                  <c:f>Diagramm!$I$49</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{FBFA9DC6-DD19-4F53-91E8-362B6BFC7237}</c15:txfldGUID>
                      <c15:f>Diagramm!$I$49</c15:f>
                      <c15:dlblFieldTableCache>
                        <c:ptCount val="1"/>
                      </c15:dlblFieldTableCache>
                    </c15:dlblFTEntry>
                  </c15:dlblFieldTable>
                  <c15:showDataLabelsRange val="0"/>
                </c:ext>
                <c:ext xmlns:c16="http://schemas.microsoft.com/office/drawing/2014/chart" uri="{C3380CC4-5D6E-409C-BE32-E72D297353CC}">
                  <c16:uniqueId val="{00000002-7636-4A02-8992-E87D34BF3363}"/>
                </c:ext>
              </c:extLst>
            </c:dLbl>
            <c:dLbl>
              <c:idx val="3"/>
              <c:tx>
                <c:strRef>
                  <c:f>Diagramm!$I$50</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{88D3AE07-BC6B-410F-8EE2-A9CD3A4B9630}</c15:txfldGUID>
                      <c15:f>Diagramm!$I$50</c15:f>
                      <c15:dlblFieldTableCache>
                        <c:ptCount val="1"/>
                      </c15:dlblFieldTableCache>
                    </c15:dlblFTEntry>
                  </c15:dlblFieldTable>
                  <c15:showDataLabelsRange val="0"/>
                </c:ext>
                <c:ext xmlns:c16="http://schemas.microsoft.com/office/drawing/2014/chart" uri="{C3380CC4-5D6E-409C-BE32-E72D297353CC}">
                  <c16:uniqueId val="{00000003-7636-4A02-8992-E87D34BF3363}"/>
                </c:ext>
              </c:extLst>
            </c:dLbl>
            <c:dLbl>
              <c:idx val="4"/>
              <c:tx>
                <c:strRef>
                  <c:f>Diagramm!$I$51</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{B8F3D24E-294B-4BD5-9D16-778FDD026322}</c15:txfldGUID>
                      <c15:f>Diagramm!$I$51</c15:f>
                      <c15:dlblFieldTableCache>
                        <c:ptCount val="1"/>
                      </c15:dlblFieldTableCache>
                    </c15:dlblFTEntry>
                  </c15:dlblFieldTable>
                  <c15:showDataLabelsRange val="0"/>
                </c:ext>
                <c:ext xmlns:c16="http://schemas.microsoft.com/office/drawing/2014/chart" uri="{C3380CC4-5D6E-409C-BE32-E72D297353CC}">
                  <c16:uniqueId val="{00000004-7636-4A02-8992-E87D34BF3363}"/>
                </c:ext>
              </c:extLst>
            </c:dLbl>
            <c:dLbl>
              <c:idx val="5"/>
              <c:tx>
                <c:strRef>
                  <c:f>Diagramm!$I$52</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{D51756AE-DA01-43B2-B038-F53CA788FC81}</c15:txfldGUID>
                      <c15:f>Diagramm!$I$52</c15:f>
                      <c15:dlblFieldTableCache>
                        <c:ptCount val="1"/>
                      </c15:dlblFieldTableCache>
                    </c15:dlblFTEntry>
                  </c15:dlblFieldTable>
                  <c15:showDataLabelsRange val="0"/>
                </c:ext>
                <c:ext xmlns:c16="http://schemas.microsoft.com/office/drawing/2014/chart" uri="{C3380CC4-5D6E-409C-BE32-E72D297353CC}">
                  <c16:uniqueId val="{00000005-7636-4A02-8992-E87D34BF3363}"/>
                </c:ext>
              </c:extLst>
            </c:dLbl>
            <c:dLbl>
              <c:idx val="6"/>
              <c:tx>
                <c:strRef>
                  <c:f>Diagramm!$I$53</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{C07B3027-02A5-405D-AEAD-49AAA60E0A50}</c15:txfldGUID>
                      <c15:f>Diagramm!$I$53</c15:f>
                      <c15:dlblFieldTableCache>
                        <c:ptCount val="1"/>
                      </c15:dlblFieldTableCache>
                    </c15:dlblFTEntry>
                  </c15:dlblFieldTable>
                  <c15:showDataLabelsRange val="0"/>
                </c:ext>
                <c:ext xmlns:c16="http://schemas.microsoft.com/office/drawing/2014/chart" uri="{C3380CC4-5D6E-409C-BE32-E72D297353CC}">
                  <c16:uniqueId val="{00000006-7636-4A02-8992-E87D34BF3363}"/>
                </c:ext>
              </c:extLst>
            </c:dLbl>
            <c:dLbl>
              <c:idx val="7"/>
              <c:tx>
                <c:strRef>
                  <c:f>Diagramm!$I$54</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{AC49D2C8-25E8-4B17-9542-B375D8F2BED5}</c15:txfldGUID>
                      <c15:f>Diagramm!$I$54</c15:f>
                      <c15:dlblFieldTableCache>
                        <c:ptCount val="1"/>
                      </c15:dlblFieldTableCache>
                    </c15:dlblFTEntry>
                  </c15:dlblFieldTable>
                  <c15:showDataLabelsRange val="0"/>
                </c:ext>
                <c:ext xmlns:c16="http://schemas.microsoft.com/office/drawing/2014/chart" uri="{C3380CC4-5D6E-409C-BE32-E72D297353CC}">
                  <c16:uniqueId val="{00000007-7636-4A02-8992-E87D34BF3363}"/>
                </c:ext>
              </c:extLst>
            </c:dLbl>
            <c:dLbl>
              <c:idx val="8"/>
              <c:tx>
                <c:strRef>
                  <c:f>Diagramm!$I$55</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{CB926711-B83E-478F-AABB-1CAE93CA38F4}</c15:txfldGUID>
                      <c15:f>Diagramm!$I$55</c15:f>
                      <c15:dlblFieldTableCache>
                        <c:ptCount val="1"/>
                      </c15:dlblFieldTableCache>
                    </c15:dlblFTEntry>
                  </c15:dlblFieldTable>
                  <c15:showDataLabelsRange val="0"/>
                </c:ext>
                <c:ext xmlns:c16="http://schemas.microsoft.com/office/drawing/2014/chart" uri="{C3380CC4-5D6E-409C-BE32-E72D297353CC}">
                  <c16:uniqueId val="{00000008-7636-4A02-8992-E87D34BF3363}"/>
                </c:ext>
              </c:extLst>
            </c:dLbl>
            <c:dLbl>
              <c:idx val="9"/>
              <c:tx>
                <c:strRef>
                  <c:f>Diagramm!$I$56</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{8A513C95-D082-4CD2-8379-6449F3E049B8}</c15:txfldGUID>
                      <c15:f>Diagramm!$I$56</c15:f>
                      <c15:dlblFieldTableCache>
                        <c:ptCount val="1"/>
                      </c15:dlblFieldTableCache>
                    </c15:dlblFTEntry>
                  </c15:dlblFieldTable>
                  <c15:showDataLabelsRange val="0"/>
                </c:ext>
                <c:ext xmlns:c16="http://schemas.microsoft.com/office/drawing/2014/chart" uri="{C3380CC4-5D6E-409C-BE32-E72D297353CC}">
                  <c16:uniqueId val="{00000009-7636-4A02-8992-E87D34BF3363}"/>
                </c:ext>
              </c:extLst>
            </c:dLbl>
            <c:dLbl>
              <c:idx val="10"/>
              <c:tx>
                <c:strRef>
                  <c:f>Diagramm!$I$57</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{4A6E843E-00A1-4CE7-A257-790D98E8E6ED}</c15:txfldGUID>
                      <c15:f>Diagramm!$I$57</c15:f>
                      <c15:dlblFieldTableCache>
                        <c:ptCount val="1"/>
                      </c15:dlblFieldTableCache>
                    </c15:dlblFTEntry>
                  </c15:dlblFieldTable>
                  <c15:showDataLabelsRange val="0"/>
                </c:ext>
                <c:ext xmlns:c16="http://schemas.microsoft.com/office/drawing/2014/chart" uri="{C3380CC4-5D6E-409C-BE32-E72D297353CC}">
                  <c16:uniqueId val="{0000000A-7636-4A02-8992-E87D34BF3363}"/>
                </c:ext>
              </c:extLst>
            </c:dLbl>
            <c:dLbl>
              <c:idx val="11"/>
              <c:tx>
                <c:strRef>
                  <c:f>Diagramm!$I$58</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{FF681634-67B5-4099-99C6-E50551C02C0B}</c15:txfldGUID>
                      <c15:f>Diagramm!$I$58</c15:f>
                      <c15:dlblFieldTableCache>
                        <c:ptCount val="1"/>
                      </c15:dlblFieldTableCache>
                    </c15:dlblFTEntry>
                  </c15:dlblFieldTable>
                  <c15:showDataLabelsRange val="0"/>
                </c:ext>
                <c:ext xmlns:c16="http://schemas.microsoft.com/office/drawing/2014/chart" uri="{C3380CC4-5D6E-409C-BE32-E72D297353CC}">
                  <c16:uniqueId val="{0000000B-7636-4A02-8992-E87D34BF3363}"/>
                </c:ext>
              </c:extLst>
            </c:dLbl>
            <c:dLbl>
              <c:idx val="12"/>
              <c:tx>
                <c:strRef>
                  <c:f>Diagramm!$I$59</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{7456314A-2A75-4818-A144-82E4BC314CB5}</c15:txfldGUID>
                      <c15:f>Diagramm!$I$59</c15:f>
                      <c15:dlblFieldTableCache>
                        <c:ptCount val="1"/>
                      </c15:dlblFieldTableCache>
                    </c15:dlblFTEntry>
                  </c15:dlblFieldTable>
                  <c15:showDataLabelsRange val="0"/>
                </c:ext>
                <c:ext xmlns:c16="http://schemas.microsoft.com/office/drawing/2014/chart" uri="{C3380CC4-5D6E-409C-BE32-E72D297353CC}">
                  <c16:uniqueId val="{0000000C-7636-4A02-8992-E87D34BF3363}"/>
                </c:ext>
              </c:extLst>
            </c:dLbl>
            <c:dLbl>
              <c:idx val="13"/>
              <c:tx>
                <c:strRef>
                  <c:f>Diagramm!$I$60</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{36647DAE-FF0D-4CF8-ABE1-AF84FAD4A2A4}</c15:txfldGUID>
                      <c15:f>Diagramm!$I$60</c15:f>
                      <c15:dlblFieldTableCache>
                        <c:ptCount val="1"/>
                      </c15:dlblFieldTableCache>
                    </c15:dlblFTEntry>
                  </c15:dlblFieldTable>
                  <c15:showDataLabelsRange val="0"/>
                </c:ext>
                <c:ext xmlns:c16="http://schemas.microsoft.com/office/drawing/2014/chart" uri="{C3380CC4-5D6E-409C-BE32-E72D297353CC}">
                  <c16:uniqueId val="{0000000D-7636-4A02-8992-E87D34BF3363}"/>
                </c:ext>
              </c:extLst>
            </c:dLbl>
            <c:dLbl>
              <c:idx val="14"/>
              <c:tx>
                <c:strRef>
                  <c:f>Diagramm!$I$61</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{456620F6-4B98-42EA-92ED-404170CC7EBF}</c15:txfldGUID>
                      <c15:f>Diagramm!$I$61</c15:f>
                      <c15:dlblFieldTableCache>
                        <c:ptCount val="1"/>
                      </c15:dlblFieldTableCache>
                    </c15:dlblFTEntry>
                  </c15:dlblFieldTable>
                  <c15:showDataLabelsRange val="0"/>
                </c:ext>
                <c:ext xmlns:c16="http://schemas.microsoft.com/office/drawing/2014/chart" uri="{C3380CC4-5D6E-409C-BE32-E72D297353CC}">
                  <c16:uniqueId val="{0000000E-7636-4A02-8992-E87D34BF3363}"/>
                </c:ext>
              </c:extLst>
            </c:dLbl>
            <c:dLbl>
              <c:idx val="15"/>
              <c:tx>
                <c:strRef>
                  <c:f>Diagramm!$I$62</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{F4A1CC55-FCD3-4C6F-9B4E-8A8DBD2F03D5}</c15:txfldGUID>
                      <c15:f>Diagramm!$I$62</c15:f>
                      <c15:dlblFieldTableCache>
                        <c:ptCount val="1"/>
                      </c15:dlblFieldTableCache>
                    </c15:dlblFTEntry>
                  </c15:dlblFieldTable>
                  <c15:showDataLabelsRange val="0"/>
                </c:ext>
                <c:ext xmlns:c16="http://schemas.microsoft.com/office/drawing/2014/chart" uri="{C3380CC4-5D6E-409C-BE32-E72D297353CC}">
                  <c16:uniqueId val="{0000000F-7636-4A02-8992-E87D34BF3363}"/>
                </c:ext>
              </c:extLst>
            </c:dLbl>
            <c:dLbl>
              <c:idx val="16"/>
              <c:tx>
                <c:strRef>
                  <c:f>Diagramm!$I$63</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{0A7E8B76-7478-41C7-9A7E-E047AEA17CBC}</c15:txfldGUID>
                      <c15:f>Diagramm!$I$63</c15:f>
                      <c15:dlblFieldTableCache>
                        <c:ptCount val="1"/>
                      </c15:dlblFieldTableCache>
                    </c15:dlblFTEntry>
                  </c15:dlblFieldTable>
                  <c15:showDataLabelsRange val="0"/>
                </c:ext>
                <c:ext xmlns:c16="http://schemas.microsoft.com/office/drawing/2014/chart" uri="{C3380CC4-5D6E-409C-BE32-E72D297353CC}">
                  <c16:uniqueId val="{00000010-7636-4A02-8992-E87D34BF3363}"/>
                </c:ext>
              </c:extLst>
            </c:dLbl>
            <c:dLbl>
              <c:idx val="17"/>
              <c:tx>
                <c:strRef>
                  <c:f>Diagramm!$I$64</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{48C3915B-DAB6-4338-BCCD-001F416B5749}</c15:txfldGUID>
                      <c15:f>Diagramm!$I$64</c15:f>
                      <c15:dlblFieldTableCache>
                        <c:ptCount val="1"/>
                      </c15:dlblFieldTableCache>
                    </c15:dlblFTEntry>
                  </c15:dlblFieldTable>
                  <c15:showDataLabelsRange val="0"/>
                </c:ext>
                <c:ext xmlns:c16="http://schemas.microsoft.com/office/drawing/2014/chart" uri="{C3380CC4-5D6E-409C-BE32-E72D297353CC}">
                  <c16:uniqueId val="{00000011-7636-4A02-8992-E87D34BF3363}"/>
                </c:ext>
              </c:extLst>
            </c:dLbl>
            <c:dLbl>
              <c:idx val="18"/>
              <c:tx>
                <c:strRef>
                  <c:f>Diagramm!$I$65</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{6A43CA7D-5BE5-4BFE-872C-073623CB9773}</c15:txfldGUID>
                      <c15:f>Diagramm!$I$65</c15:f>
                      <c15:dlblFieldTableCache>
                        <c:ptCount val="1"/>
                      </c15:dlblFieldTableCache>
                    </c15:dlblFTEntry>
                  </c15:dlblFieldTable>
                  <c15:showDataLabelsRange val="0"/>
                </c:ext>
                <c:ext xmlns:c16="http://schemas.microsoft.com/office/drawing/2014/chart" uri="{C3380CC4-5D6E-409C-BE32-E72D297353CC}">
                  <c16:uniqueId val="{00000012-7636-4A02-8992-E87D34BF3363}"/>
                </c:ext>
              </c:extLst>
            </c:dLbl>
            <c:dLbl>
              <c:idx val="19"/>
              <c:tx>
                <c:strRef>
                  <c:f>Diagramm!$I$66</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{1BF44BC4-2369-42A7-8B84-43C7FDC6AADD}</c15:txfldGUID>
                      <c15:f>Diagramm!$I$66</c15:f>
                      <c15:dlblFieldTableCache>
                        <c:ptCount val="1"/>
                      </c15:dlblFieldTableCache>
                    </c15:dlblFTEntry>
                  </c15:dlblFieldTable>
                  <c15:showDataLabelsRange val="0"/>
                </c:ext>
                <c:ext xmlns:c16="http://schemas.microsoft.com/office/drawing/2014/chart" uri="{C3380CC4-5D6E-409C-BE32-E72D297353CC}">
                  <c16:uniqueId val="{00000013-7636-4A02-8992-E87D34BF3363}"/>
                </c:ext>
              </c:extLst>
            </c:dLbl>
            <c:dLbl>
              <c:idx val="20"/>
              <c:tx>
                <c:strRef>
                  <c:f>Diagramm!$I$67</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{84DFE2B9-2880-4FD8-A423-5098C83C3EE7}</c15:txfldGUID>
                      <c15:f>Diagramm!$I$67</c15:f>
                      <c15:dlblFieldTableCache>
                        <c:ptCount val="1"/>
                      </c15:dlblFieldTableCache>
                    </c15:dlblFTEntry>
                  </c15:dlblFieldTable>
                  <c15:showDataLabelsRange val="0"/>
                </c:ext>
                <c:ext xmlns:c16="http://schemas.microsoft.com/office/drawing/2014/chart" uri="{C3380CC4-5D6E-409C-BE32-E72D297353CC}">
                  <c16:uniqueId val="{00000014-7636-4A02-8992-E87D34BF3363}"/>
                </c:ext>
              </c:extLst>
            </c:dLbl>
            <c:dLbl>
              <c:idx val="21"/>
              <c:tx>
                <c:strRef>
                  <c:f>Diagramm!$I$68</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{073222C8-5947-4385-9842-2A6285EAE7B5}</c15:txfldGUID>
                      <c15:f>Diagramm!$I$68</c15:f>
                      <c15:dlblFieldTableCache>
                        <c:ptCount val="1"/>
                      </c15:dlblFieldTableCache>
                    </c15:dlblFTEntry>
                  </c15:dlblFieldTable>
                  <c15:showDataLabelsRange val="0"/>
                </c:ext>
                <c:ext xmlns:c16="http://schemas.microsoft.com/office/drawing/2014/chart" uri="{C3380CC4-5D6E-409C-BE32-E72D297353CC}">
                  <c16:uniqueId val="{00000015-7636-4A02-8992-E87D34BF3363}"/>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16-7636-4A02-8992-E87D34BF3363}"/>
            </c:ext>
          </c:extLst>
        </c:ser>
        <c:ser>
          <c:idx val="2"/>
          <c:order val="1"/>
          <c:spPr>
            <a:ln w="25400">
              <a:solidFill>
                <a:srgbClr val="808080"/>
              </a:solidFill>
              <a:prstDash val="solid"/>
            </a:ln>
          </c:spPr>
          <c:marker>
            <c:symbol val="none"/>
          </c:marker>
          <c:dLbls>
            <c:dLbl>
              <c:idx val="0"/>
              <c:tx>
                <c:strRef>
                  <c:f>Diagramm!$K$47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{35A4163B-E545-4A40-BACB-2B20BCB4338E}</c15:txfldGUID>
                      <c15:f>Diagramm!$K$47</c15:f>
                      <c15:dlblFieldTableCache>
                        <c:ptCount val="1"/>
                      </c15:dlblFieldTableCache>
                    </c15:dlblFTEntry>
                  </c15:dlblFieldTable>
                  <c15:showDataLabelsRange val="0"/>
                </c:ext>
                <c:ext xmlns:c16="http://schemas.microsoft.com/office/drawing/2014/chart" uri="{C3380CC4-5D6E-409C-BE32-E72D297353CC}">
                  <c16:uniqueId val="{00000017-7636-4A02-8992-E87D34BF3363}"/>
                </c:ext>
              </c:extLst>
            </c:dLbl>
            <c:dLbl>
              <c:idx val="1"/>
              <c:tx>
                <c:strRef>
                  <c:f>Diagramm!$K$48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{7B6EB049-754B-4ADF-83BD-43B2E0B38A00}</c15:txfldGUID>
                      <c15:f>Diagramm!$K$48</c15:f>
                      <c15:dlblFieldTableCache>
                        <c:ptCount val="1"/>
                      </c15:dlblFieldTableCache>
                    </c15:dlblFTEntry>
                  </c15:dlblFieldTable>
                  <c15:showDataLabelsRange val="0"/>
                </c:ext>
                <c:ext xmlns:c16="http://schemas.microsoft.com/office/drawing/2014/chart" uri="{C3380CC4-5D6E-409C-BE32-E72D297353CC}">
                  <c16:uniqueId val="{00000018-7636-4A02-8992-E87D34BF3363}"/>
                </c:ext>
              </c:extLst>
            </c:dLbl>
            <c:dLbl>
              <c:idx val="2"/>
              <c:tx>
                <c:strRef>
                  <c:f>Diagramm!$K$49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{59C44CFD-50D8-46EA-8510-2476D53F191F}</c15:txfldGUID>
                      <c15:f>Diagramm!$K$49</c15:f>
                      <c15:dlblFieldTableCache>
                        <c:ptCount val="1"/>
                      </c15:dlblFieldTableCache>
                    </c15:dlblFTEntry>
                  </c15:dlblFieldTable>
                  <c15:showDataLabelsRange val="0"/>
                </c:ext>
                <c:ext xmlns:c16="http://schemas.microsoft.com/office/drawing/2014/chart" uri="{C3380CC4-5D6E-409C-BE32-E72D297353CC}">
                  <c16:uniqueId val="{00000019-7636-4A02-8992-E87D34BF3363}"/>
                </c:ext>
              </c:extLst>
            </c:dLbl>
            <c:dLbl>
              <c:idx val="3"/>
              <c:tx>
                <c:strRef>
                  <c:f>Diagramm!$K$50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{BE67B65D-696D-461C-A23D-0A314A2D6D7D}</c15:txfldGUID>
                      <c15:f>Diagramm!$K$50</c15:f>
                      <c15:dlblFieldTableCache>
                        <c:ptCount val="1"/>
                      </c15:dlblFieldTableCache>
                    </c15:dlblFTEntry>
                  </c15:dlblFieldTable>
                  <c15:showDataLabelsRange val="0"/>
                </c:ext>
                <c:ext xmlns:c16="http://schemas.microsoft.com/office/drawing/2014/chart" uri="{C3380CC4-5D6E-409C-BE32-E72D297353CC}">
                  <c16:uniqueId val="{0000001A-7636-4A02-8992-E87D34BF3363}"/>
                </c:ext>
              </c:extLst>
            </c:dLbl>
            <c:dLbl>
              <c:idx val="4"/>
              <c:tx>
                <c:strRef>
                  <c:f>Diagramm!$K$51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{0D2C7F2D-B358-472D-83A2-B0277AE350F9}</c15:txfldGUID>
                      <c15:f>Diagramm!$K$51</c15:f>
                      <c15:dlblFieldTableCache>
                        <c:ptCount val="1"/>
                      </c15:dlblFieldTableCache>
                    </c15:dlblFTEntry>
                  </c15:dlblFieldTable>
                  <c15:showDataLabelsRange val="0"/>
                </c:ext>
                <c:ext xmlns:c16="http://schemas.microsoft.com/office/drawing/2014/chart" uri="{C3380CC4-5D6E-409C-BE32-E72D297353CC}">
                  <c16:uniqueId val="{0000001B-7636-4A02-8992-E87D34BF3363}"/>
                </c:ext>
              </c:extLst>
            </c:dLbl>
            <c:dLbl>
              <c:idx val="5"/>
              <c:tx>
                <c:strRef>
                  <c:f>Diagramm!$K$52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{85087385-E639-4527-9D11-F946D660190B}</c15:txfldGUID>
                      <c15:f>Diagramm!$K$52</c15:f>
                      <c15:dlblFieldTableCache>
                        <c:ptCount val="1"/>
                      </c15:dlblFieldTableCache>
                    </c15:dlblFTEntry>
                  </c15:dlblFieldTable>
                  <c15:showDataLabelsRange val="0"/>
                </c:ext>
                <c:ext xmlns:c16="http://schemas.microsoft.com/office/drawing/2014/chart" uri="{C3380CC4-5D6E-409C-BE32-E72D297353CC}">
                  <c16:uniqueId val="{0000001C-7636-4A02-8992-E87D34BF3363}"/>
                </c:ext>
              </c:extLst>
            </c:dLbl>
            <c:dLbl>
              <c:idx val="6"/>
              <c:tx>
                <c:strRef>
                  <c:f>Diagramm!$K$53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{545156CE-AE4A-4BC1-B715-6F60D9FEA4DF}</c15:txfldGUID>
                      <c15:f>Diagramm!$K$53</c15:f>
                      <c15:dlblFieldTableCache>
                        <c:ptCount val="1"/>
                      </c15:dlblFieldTableCache>
                    </c15:dlblFTEntry>
                  </c15:dlblFieldTable>
                  <c15:showDataLabelsRange val="0"/>
                </c:ext>
                <c:ext xmlns:c16="http://schemas.microsoft.com/office/drawing/2014/chart" uri="{C3380CC4-5D6E-409C-BE32-E72D297353CC}">
                  <c16:uniqueId val="{0000001D-7636-4A02-8992-E87D34BF3363}"/>
                </c:ext>
              </c:extLst>
            </c:dLbl>
            <c:dLbl>
              <c:idx val="7"/>
              <c:tx>
                <c:strRef>
                  <c:f>Diagramm!$K$54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{D8CA7D40-C5D4-4187-8947-BE1061B61A9A}</c15:txfldGUID>
                      <c15:f>Diagramm!$K$54</c15:f>
                      <c15:dlblFieldTableCache>
                        <c:ptCount val="1"/>
                      </c15:dlblFieldTableCache>
                    </c15:dlblFTEntry>
                  </c15:dlblFieldTable>
                  <c15:showDataLabelsRange val="0"/>
                </c:ext>
                <c:ext xmlns:c16="http://schemas.microsoft.com/office/drawing/2014/chart" uri="{C3380CC4-5D6E-409C-BE32-E72D297353CC}">
                  <c16:uniqueId val="{0000001E-7636-4A02-8992-E87D34BF3363}"/>
                </c:ext>
              </c:extLst>
            </c:dLbl>
            <c:dLbl>
              <c:idx val="8"/>
              <c:tx>
                <c:strRef>
                  <c:f>Diagramm!$K$55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{C9FE21AF-A72B-4721-8E31-E1ADEC2C809B}</c15:txfldGUID>
                      <c15:f>Diagramm!$K$55</c15:f>
                      <c15:dlblFieldTableCache>
                        <c:ptCount val="1"/>
                      </c15:dlblFieldTableCache>
                    </c15:dlblFTEntry>
                  </c15:dlblFieldTable>
                  <c15:showDataLabelsRange val="0"/>
                </c:ext>
                <c:ext xmlns:c16="http://schemas.microsoft.com/office/drawing/2014/chart" uri="{C3380CC4-5D6E-409C-BE32-E72D297353CC}">
                  <c16:uniqueId val="{0000001F-7636-4A02-8992-E87D34BF3363}"/>
                </c:ext>
              </c:extLst>
            </c:dLbl>
            <c:dLbl>
              <c:idx val="9"/>
              <c:tx>
                <c:strRef>
                  <c:f>Diagramm!$K$56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{948DBFA8-BE76-475E-8775-1B3B93D47650}</c15:txfldGUID>
                      <c15:f>Diagramm!$K$56</c15:f>
                      <c15:dlblFieldTableCache>
                        <c:ptCount val="1"/>
                      </c15:dlblFieldTableCache>
                    </c15:dlblFTEntry>
                  </c15:dlblFieldTable>
                  <c15:showDataLabelsRange val="0"/>
                </c:ext>
                <c:ext xmlns:c16="http://schemas.microsoft.com/office/drawing/2014/chart" uri="{C3380CC4-5D6E-409C-BE32-E72D297353CC}">
                  <c16:uniqueId val="{00000020-7636-4A02-8992-E87D34BF3363}"/>
                </c:ext>
              </c:extLst>
            </c:dLbl>
            <c:dLbl>
              <c:idx val="10"/>
              <c:tx>
                <c:strRef>
                  <c:f>Diagramm!$K$57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{D17C5C97-730C-44A9-AB32-47AE6A3A0CA6}</c15:txfldGUID>
                      <c15:f>Diagramm!$K$57</c15:f>
                      <c15:dlblFieldTableCache>
                        <c:ptCount val="1"/>
                      </c15:dlblFieldTableCache>
                    </c15:dlblFTEntry>
                  </c15:dlblFieldTable>
                  <c15:showDataLabelsRange val="0"/>
                </c:ext>
                <c:ext xmlns:c16="http://schemas.microsoft.com/office/drawing/2014/chart" uri="{C3380CC4-5D6E-409C-BE32-E72D297353CC}">
                  <c16:uniqueId val="{00000021-7636-4A02-8992-E87D34BF3363}"/>
                </c:ext>
              </c:extLst>
            </c:dLbl>
            <c:dLbl>
              <c:idx val="11"/>
              <c:tx>
                <c:strRef>
                  <c:f>Diagramm!$K$58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{BA6F1E7E-309C-4DCA-B188-989D041A055A}</c15:txfldGUID>
                      <c15:f>Diagramm!$K$58</c15:f>
                      <c15:dlblFieldTableCache>
                        <c:ptCount val="1"/>
                      </c15:dlblFieldTableCache>
                    </c15:dlblFTEntry>
                  </c15:dlblFieldTable>
                  <c15:showDataLabelsRange val="0"/>
                </c:ext>
                <c:ext xmlns:c16="http://schemas.microsoft.com/office/drawing/2014/chart" uri="{C3380CC4-5D6E-409C-BE32-E72D297353CC}">
                  <c16:uniqueId val="{00000022-7636-4A02-8992-E87D34BF3363}"/>
                </c:ext>
              </c:extLst>
            </c:dLbl>
            <c:dLbl>
              <c:idx val="12"/>
              <c:tx>
                <c:strRef>
                  <c:f>Diagramm!$K$59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{11A7082B-D41E-4258-AE3C-C1C7928D2FB9}</c15:txfldGUID>
                      <c15:f>Diagramm!$K$59</c15:f>
                      <c15:dlblFieldTableCache>
                        <c:ptCount val="1"/>
                      </c15:dlblFieldTableCache>
                    </c15:dlblFTEntry>
                  </c15:dlblFieldTable>
                  <c15:showDataLabelsRange val="0"/>
                </c:ext>
                <c:ext xmlns:c16="http://schemas.microsoft.com/office/drawing/2014/chart" uri="{C3380CC4-5D6E-409C-BE32-E72D297353CC}">
                  <c16:uniqueId val="{00000023-7636-4A02-8992-E87D34BF3363}"/>
                </c:ext>
              </c:extLst>
            </c:dLbl>
            <c:dLbl>
              <c:idx val="13"/>
              <c:tx>
                <c:strRef>
                  <c:f>Diagramm!$K$60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{825F98EC-D031-43DD-9D1E-43FB5EB531D4}</c15:txfldGUID>
                      <c15:f>Diagramm!$K$60</c15:f>
                      <c15:dlblFieldTableCache>
                        <c:ptCount val="1"/>
                      </c15:dlblFieldTableCache>
                    </c15:dlblFTEntry>
                  </c15:dlblFieldTable>
                  <c15:showDataLabelsRange val="0"/>
                </c:ext>
                <c:ext xmlns:c16="http://schemas.microsoft.com/office/drawing/2014/chart" uri="{C3380CC4-5D6E-409C-BE32-E72D297353CC}">
                  <c16:uniqueId val="{00000024-7636-4A02-8992-E87D34BF3363}"/>
                </c:ext>
              </c:extLst>
            </c:dLbl>
            <c:dLbl>
              <c:idx val="14"/>
              <c:tx>
                <c:strRef>
                  <c:f>Diagramm!$K$61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{8A8F8D4A-02F5-4A2E-B833-36AEB7427E7B}</c15:txfldGUID>
                      <c15:f>Diagramm!$K$61</c15:f>
                      <c15:dlblFieldTableCache>
                        <c:ptCount val="1"/>
                      </c15:dlblFieldTableCache>
                    </c15:dlblFTEntry>
                  </c15:dlblFieldTable>
                  <c15:showDataLabelsRange val="0"/>
                </c:ext>
                <c:ext xmlns:c16="http://schemas.microsoft.com/office/drawing/2014/chart" uri="{C3380CC4-5D6E-409C-BE32-E72D297353CC}">
                  <c16:uniqueId val="{00000025-7636-4A02-8992-E87D34BF3363}"/>
                </c:ext>
              </c:extLst>
            </c:dLbl>
            <c:dLbl>
              <c:idx val="15"/>
              <c:tx>
                <c:strRef>
                  <c:f>Diagramm!$K$62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{3BFE08A5-B7B3-4F04-9A09-0AF4C5B1671B}</c15:txfldGUID>
                      <c15:f>Diagramm!$K$62</c15:f>
                      <c15:dlblFieldTableCache>
                        <c:ptCount val="1"/>
                      </c15:dlblFieldTableCache>
                    </c15:dlblFTEntry>
                  </c15:dlblFieldTable>
                  <c15:showDataLabelsRange val="0"/>
                </c:ext>
                <c:ext xmlns:c16="http://schemas.microsoft.com/office/drawing/2014/chart" uri="{C3380CC4-5D6E-409C-BE32-E72D297353CC}">
                  <c16:uniqueId val="{00000026-7636-4A02-8992-E87D34BF3363}"/>
                </c:ext>
              </c:extLst>
            </c:dLbl>
            <c:dLbl>
              <c:idx val="16"/>
              <c:tx>
                <c:strRef>
                  <c:f>Diagramm!$K$63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{C14DFCAF-BB55-4511-B832-E00A4EF1577E}</c15:txfldGUID>
                      <c15:f>Diagramm!$K$63</c15:f>
                      <c15:dlblFieldTableCache>
                        <c:ptCount val="1"/>
                      </c15:dlblFieldTableCache>
                    </c15:dlblFTEntry>
                  </c15:dlblFieldTable>
                  <c15:showDataLabelsRange val="0"/>
                </c:ext>
                <c:ext xmlns:c16="http://schemas.microsoft.com/office/drawing/2014/chart" uri="{C3380CC4-5D6E-409C-BE32-E72D297353CC}">
                  <c16:uniqueId val="{00000027-7636-4A02-8992-E87D34BF3363}"/>
                </c:ext>
              </c:extLst>
            </c:dLbl>
            <c:dLbl>
              <c:idx val="17"/>
              <c:tx>
                <c:strRef>
                  <c:f>Diagramm!$K$64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{DE5C3358-CE4F-43F0-B332-6A45A7939AC1}</c15:txfldGUID>
                      <c15:f>Diagramm!$K$64</c15:f>
                      <c15:dlblFieldTableCache>
                        <c:ptCount val="1"/>
                      </c15:dlblFieldTableCache>
                    </c15:dlblFTEntry>
                  </c15:dlblFieldTable>
                  <c15:showDataLabelsRange val="0"/>
                </c:ext>
                <c:ext xmlns:c16="http://schemas.microsoft.com/office/drawing/2014/chart" uri="{C3380CC4-5D6E-409C-BE32-E72D297353CC}">
                  <c16:uniqueId val="{00000028-7636-4A02-8992-E87D34BF3363}"/>
                </c:ext>
              </c:extLst>
            </c:dLbl>
            <c:dLbl>
              <c:idx val="18"/>
              <c:tx>
                <c:strRef>
                  <c:f>Diagramm!$K$65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{8AFA7393-118D-4CEF-90B5-FACA24DB31FE}</c15:txfldGUID>
                      <c15:f>Diagramm!$K$65</c15:f>
                      <c15:dlblFieldTableCache>
                        <c:ptCount val="1"/>
                      </c15:dlblFieldTableCache>
                    </c15:dlblFTEntry>
                  </c15:dlblFieldTable>
                  <c15:showDataLabelsRange val="0"/>
                </c:ext>
                <c:ext xmlns:c16="http://schemas.microsoft.com/office/drawing/2014/chart" uri="{C3380CC4-5D6E-409C-BE32-E72D297353CC}">
                  <c16:uniqueId val="{00000029-7636-4A02-8992-E87D34BF3363}"/>
                </c:ext>
              </c:extLst>
            </c:dLbl>
            <c:dLbl>
              <c:idx val="19"/>
              <c:tx>
                <c:strRef>
                  <c:f>Diagramm!$K$66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{8496AC61-5787-4DB2-AB22-D42CD0B1F509}</c15:txfldGUID>
                      <c15:f>Diagramm!$K$66</c15:f>
                      <c15:dlblFieldTableCache>
                        <c:ptCount val="1"/>
                      </c15:dlblFieldTableCache>
                    </c15:dlblFTEntry>
                  </c15:dlblFieldTable>
                  <c15:showDataLabelsRange val="0"/>
                </c:ext>
                <c:ext xmlns:c16="http://schemas.microsoft.com/office/drawing/2014/chart" uri="{C3380CC4-5D6E-409C-BE32-E72D297353CC}">
                  <c16:uniqueId val="{0000002A-7636-4A02-8992-E87D34BF3363}"/>
                </c:ext>
              </c:extLst>
            </c:dLbl>
            <c:dLbl>
              <c:idx val="20"/>
              <c:tx>
                <c:strRef>
                  <c:f>Diagramm!$K$67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{7FDDF296-E416-4663-B82A-0F91FEC68680}</c15:txfldGUID>
                      <c15:f>Diagramm!$K$67</c15:f>
                      <c15:dlblFieldTableCache>
                        <c:ptCount val="1"/>
                      </c15:dlblFieldTableCache>
                    </c15:dlblFTEntry>
                  </c15:dlblFieldTable>
                  <c15:showDataLabelsRange val="0"/>
                </c:ext>
                <c:ext xmlns:c16="http://schemas.microsoft.com/office/drawing/2014/chart" uri="{C3380CC4-5D6E-409C-BE32-E72D297353CC}">
                  <c16:uniqueId val="{0000002B-7636-4A02-8992-E87D34BF3363}"/>
                </c:ext>
              </c:extLst>
            </c:dLbl>
            <c:dLbl>
              <c:idx val="21"/>
              <c:tx>
                <c:strRef>
                  <c:f>Diagramm!$K$68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{2495A39B-810B-456A-A36B-3D1C6740951E}</c15:txfldGUID>
                      <c15:f>Diagramm!$K$68</c15:f>
                      <c15:dlblFieldTableCache>
                        <c:ptCount val="1"/>
                      </c15:dlblFieldTableCache>
                    </c15:dlblFTEntry>
                  </c15:dlblFieldTable>
                  <c15:showDataLabelsRange val="0"/>
                </c:ext>
                <c:ext xmlns:c16="http://schemas.microsoft.com/office/drawing/2014/chart" uri="{C3380CC4-5D6E-409C-BE32-E72D297353CC}">
                  <c16:uniqueId val="{0000002C-7636-4A02-8992-E87D34BF3363}"/>
                </c:ext>
              </c:extLst>
            </c:dLbl>
            <c:spPr>
              <a:noFill/>
              <a:ln w="25400">
                <a:noFill/>
              </a:ln>
            </c:spPr>
            <c:txPr>
              <a:bodyPr/>
              <a:lstStyle/>
              <a:p>
                <a:pPr>
                  <a:defRPr sz="225"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2D-7636-4A02-8992-E87D34BF3363}"/>
            </c:ext>
          </c:extLst>
        </c:ser>
        <c:ser>
          <c:idx val="1"/>
          <c:order val="2"/>
          <c:spPr>
            <a:ln w="25400">
              <a:solidFill>
                <a:srgbClr val="C0C0C0"/>
              </a:solidFill>
              <a:prstDash val="solid"/>
            </a:ln>
          </c:spPr>
          <c:marker>
            <c:symbol val="none"/>
          </c:marker>
          <c:dLbls>
            <c:dLbl>
              <c:idx val="0"/>
              <c:tx>
                <c:strRef>
                  <c:f>Diagramm!$J$47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{A0E923D6-6611-42BA-B82F-E582A8E8341A}</c15:txfldGUID>
                      <c15:f>Diagramm!$J$47</c15:f>
                      <c15:dlblFieldTableCache>
                        <c:ptCount val="1"/>
                      </c15:dlblFieldTableCache>
                    </c15:dlblFTEntry>
                  </c15:dlblFieldTable>
                  <c15:showDataLabelsRange val="0"/>
                </c:ext>
                <c:ext xmlns:c16="http://schemas.microsoft.com/office/drawing/2014/chart" uri="{C3380CC4-5D6E-409C-BE32-E72D297353CC}">
                  <c16:uniqueId val="{0000002E-7636-4A02-8992-E87D34BF3363}"/>
                </c:ext>
              </c:extLst>
            </c:dLbl>
            <c:dLbl>
              <c:idx val="1"/>
              <c:tx>
                <c:strRef>
                  <c:f>Diagramm!$J$48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{906231B8-39A6-45E0-A9DD-80B27E34DA70}</c15:txfldGUID>
                      <c15:f>Diagramm!$J$48</c15:f>
                      <c15:dlblFieldTableCache>
                        <c:ptCount val="1"/>
                      </c15:dlblFieldTableCache>
                    </c15:dlblFTEntry>
                  </c15:dlblFieldTable>
                  <c15:showDataLabelsRange val="0"/>
                </c:ext>
                <c:ext xmlns:c16="http://schemas.microsoft.com/office/drawing/2014/chart" uri="{C3380CC4-5D6E-409C-BE32-E72D297353CC}">
                  <c16:uniqueId val="{0000002F-7636-4A02-8992-E87D34BF3363}"/>
                </c:ext>
              </c:extLst>
            </c:dLbl>
            <c:dLbl>
              <c:idx val="2"/>
              <c:tx>
                <c:strRef>
                  <c:f>Diagramm!$J$49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{336E81B7-1F6D-4863-A30D-29FFAE8AF061}</c15:txfldGUID>
                      <c15:f>Diagramm!$J$49</c15:f>
                      <c15:dlblFieldTableCache>
                        <c:ptCount val="1"/>
                      </c15:dlblFieldTableCache>
                    </c15:dlblFTEntry>
                  </c15:dlblFieldTable>
                  <c15:showDataLabelsRange val="0"/>
                </c:ext>
                <c:ext xmlns:c16="http://schemas.microsoft.com/office/drawing/2014/chart" uri="{C3380CC4-5D6E-409C-BE32-E72D297353CC}">
                  <c16:uniqueId val="{00000030-7636-4A02-8992-E87D34BF3363}"/>
                </c:ext>
              </c:extLst>
            </c:dLbl>
            <c:dLbl>
              <c:idx val="3"/>
              <c:tx>
                <c:strRef>
                  <c:f>Diagramm!$J$50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{F9FAFDA8-9290-4CCB-8CA0-779BC8FDAE05}</c15:txfldGUID>
                      <c15:f>Diagramm!$J$50</c15:f>
                      <c15:dlblFieldTableCache>
                        <c:ptCount val="1"/>
                      </c15:dlblFieldTableCache>
                    </c15:dlblFTEntry>
                  </c15:dlblFieldTable>
                  <c15:showDataLabelsRange val="0"/>
                </c:ext>
                <c:ext xmlns:c16="http://schemas.microsoft.com/office/drawing/2014/chart" uri="{C3380CC4-5D6E-409C-BE32-E72D297353CC}">
                  <c16:uniqueId val="{00000031-7636-4A02-8992-E87D34BF3363}"/>
                </c:ext>
              </c:extLst>
            </c:dLbl>
            <c:dLbl>
              <c:idx val="4"/>
              <c:tx>
                <c:strRef>
                  <c:f>Diagramm!$J$51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{972D822D-CE2A-474C-82FD-38801C84D403}</c15:txfldGUID>
                      <c15:f>Diagramm!$J$51</c15:f>
                      <c15:dlblFieldTableCache>
                        <c:ptCount val="1"/>
                      </c15:dlblFieldTableCache>
                    </c15:dlblFTEntry>
                  </c15:dlblFieldTable>
                  <c15:showDataLabelsRange val="0"/>
                </c:ext>
                <c:ext xmlns:c16="http://schemas.microsoft.com/office/drawing/2014/chart" uri="{C3380CC4-5D6E-409C-BE32-E72D297353CC}">
                  <c16:uniqueId val="{00000032-7636-4A02-8992-E87D34BF3363}"/>
                </c:ext>
              </c:extLst>
            </c:dLbl>
            <c:dLbl>
              <c:idx val="5"/>
              <c:tx>
                <c:strRef>
                  <c:f>Diagramm!$J$52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{6DEA4693-541D-480D-BC7B-8B015A144307}</c15:txfldGUID>
                      <c15:f>Diagramm!$J$52</c15:f>
                      <c15:dlblFieldTableCache>
                        <c:ptCount val="1"/>
                      </c15:dlblFieldTableCache>
                    </c15:dlblFTEntry>
                  </c15:dlblFieldTable>
                  <c15:showDataLabelsRange val="0"/>
                </c:ext>
                <c:ext xmlns:c16="http://schemas.microsoft.com/office/drawing/2014/chart" uri="{C3380CC4-5D6E-409C-BE32-E72D297353CC}">
                  <c16:uniqueId val="{00000033-7636-4A02-8992-E87D34BF3363}"/>
                </c:ext>
              </c:extLst>
            </c:dLbl>
            <c:dLbl>
              <c:idx val="6"/>
              <c:tx>
                <c:strRef>
                  <c:f>Diagramm!$J$53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{F7A2E8C7-375B-457D-A6BF-FA5B201D95C2}</c15:txfldGUID>
                      <c15:f>Diagramm!$J$53</c15:f>
                      <c15:dlblFieldTableCache>
                        <c:ptCount val="1"/>
                      </c15:dlblFieldTableCache>
                    </c15:dlblFTEntry>
                  </c15:dlblFieldTable>
                  <c15:showDataLabelsRange val="0"/>
                </c:ext>
                <c:ext xmlns:c16="http://schemas.microsoft.com/office/drawing/2014/chart" uri="{C3380CC4-5D6E-409C-BE32-E72D297353CC}">
                  <c16:uniqueId val="{00000034-7636-4A02-8992-E87D34BF3363}"/>
                </c:ext>
              </c:extLst>
            </c:dLbl>
            <c:dLbl>
              <c:idx val="7"/>
              <c:tx>
                <c:strRef>
                  <c:f>Diagramm!$J$54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{89F52215-DD78-4247-8BC9-7B0FBC00DF4F}</c15:txfldGUID>
                      <c15:f>Diagramm!$J$54</c15:f>
                      <c15:dlblFieldTableCache>
                        <c:ptCount val="1"/>
                      </c15:dlblFieldTableCache>
                    </c15:dlblFTEntry>
                  </c15:dlblFieldTable>
                  <c15:showDataLabelsRange val="0"/>
                </c:ext>
                <c:ext xmlns:c16="http://schemas.microsoft.com/office/drawing/2014/chart" uri="{C3380CC4-5D6E-409C-BE32-E72D297353CC}">
                  <c16:uniqueId val="{00000035-7636-4A02-8992-E87D34BF3363}"/>
                </c:ext>
              </c:extLst>
            </c:dLbl>
            <c:dLbl>
              <c:idx val="8"/>
              <c:tx>
                <c:strRef>
                  <c:f>Diagramm!$J$55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{5BA9BEBE-1DAE-475F-8B3A-E85A7E4CECC1}</c15:txfldGUID>
                      <c15:f>Diagramm!$J$55</c15:f>
                      <c15:dlblFieldTableCache>
                        <c:ptCount val="1"/>
                      </c15:dlblFieldTableCache>
                    </c15:dlblFTEntry>
                  </c15:dlblFieldTable>
                  <c15:showDataLabelsRange val="0"/>
                </c:ext>
                <c:ext xmlns:c16="http://schemas.microsoft.com/office/drawing/2014/chart" uri="{C3380CC4-5D6E-409C-BE32-E72D297353CC}">
                  <c16:uniqueId val="{00000036-7636-4A02-8992-E87D34BF3363}"/>
                </c:ext>
              </c:extLst>
            </c:dLbl>
            <c:dLbl>
              <c:idx val="9"/>
              <c:tx>
                <c:strRef>
                  <c:f>Diagramm!$J$56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{D8890252-C866-46DB-8B0F-937A9E165F1A}</c15:txfldGUID>
                      <c15:f>Diagramm!$J$56</c15:f>
                      <c15:dlblFieldTableCache>
                        <c:ptCount val="1"/>
                      </c15:dlblFieldTableCache>
                    </c15:dlblFTEntry>
                  </c15:dlblFieldTable>
                  <c15:showDataLabelsRange val="0"/>
                </c:ext>
                <c:ext xmlns:c16="http://schemas.microsoft.com/office/drawing/2014/chart" uri="{C3380CC4-5D6E-409C-BE32-E72D297353CC}">
                  <c16:uniqueId val="{00000037-7636-4A02-8992-E87D34BF3363}"/>
                </c:ext>
              </c:extLst>
            </c:dLbl>
            <c:dLbl>
              <c:idx val="10"/>
              <c:tx>
                <c:strRef>
                  <c:f>Diagramm!$J$57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{B48B2C0C-EBAF-4CB7-8691-AFC686144A34}</c15:txfldGUID>
                      <c15:f>Diagramm!$J$57</c15:f>
                      <c15:dlblFieldTableCache>
                        <c:ptCount val="1"/>
                      </c15:dlblFieldTableCache>
                    </c15:dlblFTEntry>
                  </c15:dlblFieldTable>
                  <c15:showDataLabelsRange val="0"/>
                </c:ext>
                <c:ext xmlns:c16="http://schemas.microsoft.com/office/drawing/2014/chart" uri="{C3380CC4-5D6E-409C-BE32-E72D297353CC}">
                  <c16:uniqueId val="{00000038-7636-4A02-8992-E87D34BF3363}"/>
                </c:ext>
              </c:extLst>
            </c:dLbl>
            <c:dLbl>
              <c:idx val="11"/>
              <c:tx>
                <c:strRef>
                  <c:f>Diagramm!$J$58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{539BF691-F508-4822-9CA4-AA30AD95A666}</c15:txfldGUID>
                      <c15:f>Diagramm!$J$58</c15:f>
                      <c15:dlblFieldTableCache>
                        <c:ptCount val="1"/>
                      </c15:dlblFieldTableCache>
                    </c15:dlblFTEntry>
                  </c15:dlblFieldTable>
                  <c15:showDataLabelsRange val="0"/>
                </c:ext>
                <c:ext xmlns:c16="http://schemas.microsoft.com/office/drawing/2014/chart" uri="{C3380CC4-5D6E-409C-BE32-E72D297353CC}">
                  <c16:uniqueId val="{00000039-7636-4A02-8992-E87D34BF3363}"/>
                </c:ext>
              </c:extLst>
            </c:dLbl>
            <c:dLbl>
              <c:idx val="12"/>
              <c:tx>
                <c:strRef>
                  <c:f>Diagramm!$J$59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{C7E0B0D9-9CB5-4027-AFEC-D888A719D150}</c15:txfldGUID>
                      <c15:f>Diagramm!$J$59</c15:f>
                      <c15:dlblFieldTableCache>
                        <c:ptCount val="1"/>
                      </c15:dlblFieldTableCache>
                    </c15:dlblFTEntry>
                  </c15:dlblFieldTable>
                  <c15:showDataLabelsRange val="0"/>
                </c:ext>
                <c:ext xmlns:c16="http://schemas.microsoft.com/office/drawing/2014/chart" uri="{C3380CC4-5D6E-409C-BE32-E72D297353CC}">
                  <c16:uniqueId val="{0000003A-7636-4A02-8992-E87D34BF3363}"/>
                </c:ext>
              </c:extLst>
            </c:dLbl>
            <c:dLbl>
              <c:idx val="13"/>
              <c:tx>
                <c:strRef>
                  <c:f>Diagramm!$J$60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{6F3F0302-D712-47E7-9191-4D5ACA4E46DC}</c15:txfldGUID>
                      <c15:f>Diagramm!$J$60</c15:f>
                      <c15:dlblFieldTableCache>
                        <c:ptCount val="1"/>
                      </c15:dlblFieldTableCache>
                    </c15:dlblFTEntry>
                  </c15:dlblFieldTable>
                  <c15:showDataLabelsRange val="0"/>
                </c:ext>
                <c:ext xmlns:c16="http://schemas.microsoft.com/office/drawing/2014/chart" uri="{C3380CC4-5D6E-409C-BE32-E72D297353CC}">
                  <c16:uniqueId val="{0000003B-7636-4A02-8992-E87D34BF3363}"/>
                </c:ext>
              </c:extLst>
            </c:dLbl>
            <c:dLbl>
              <c:idx val="14"/>
              <c:tx>
                <c:strRef>
                  <c:f>Diagramm!$J$61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{C95DB467-019C-4461-ABC4-A453346ABAAF}</c15:txfldGUID>
                      <c15:f>Diagramm!$J$61</c15:f>
                      <c15:dlblFieldTableCache>
                        <c:ptCount val="1"/>
                      </c15:dlblFieldTableCache>
                    </c15:dlblFTEntry>
                  </c15:dlblFieldTable>
                  <c15:showDataLabelsRange val="0"/>
                </c:ext>
                <c:ext xmlns:c16="http://schemas.microsoft.com/office/drawing/2014/chart" uri="{C3380CC4-5D6E-409C-BE32-E72D297353CC}">
                  <c16:uniqueId val="{0000003C-7636-4A02-8992-E87D34BF3363}"/>
                </c:ext>
              </c:extLst>
            </c:dLbl>
            <c:dLbl>
              <c:idx val="15"/>
              <c:tx>
                <c:strRef>
                  <c:f>Diagramm!$J$62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{C0E73076-764C-43EF-9788-5889B8730208}</c15:txfldGUID>
                      <c15:f>Diagramm!$J$62</c15:f>
                      <c15:dlblFieldTableCache>
                        <c:ptCount val="1"/>
                      </c15:dlblFieldTableCache>
                    </c15:dlblFTEntry>
                  </c15:dlblFieldTable>
                  <c15:showDataLabelsRange val="0"/>
                </c:ext>
                <c:ext xmlns:c16="http://schemas.microsoft.com/office/drawing/2014/chart" uri="{C3380CC4-5D6E-409C-BE32-E72D297353CC}">
                  <c16:uniqueId val="{0000003D-7636-4A02-8992-E87D34BF3363}"/>
                </c:ext>
              </c:extLst>
            </c:dLbl>
            <c:dLbl>
              <c:idx val="16"/>
              <c:tx>
                <c:strRef>
                  <c:f>Diagramm!$J$63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{A39A4E19-301B-4AD6-80C4-31C2E101DF8C}</c15:txfldGUID>
                      <c15:f>Diagramm!$J$63</c15:f>
                      <c15:dlblFieldTableCache>
                        <c:ptCount val="1"/>
                      </c15:dlblFieldTableCache>
                    </c15:dlblFTEntry>
                  </c15:dlblFieldTable>
                  <c15:showDataLabelsRange val="0"/>
                </c:ext>
                <c:ext xmlns:c16="http://schemas.microsoft.com/office/drawing/2014/chart" uri="{C3380CC4-5D6E-409C-BE32-E72D297353CC}">
                  <c16:uniqueId val="{0000003E-7636-4A02-8992-E87D34BF3363}"/>
                </c:ext>
              </c:extLst>
            </c:dLbl>
            <c:dLbl>
              <c:idx val="17"/>
              <c:tx>
                <c:strRef>
                  <c:f>Diagramm!$J$64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{A9521EA7-7B59-430A-B4D6-C0F504863274}</c15:txfldGUID>
                      <c15:f>Diagramm!$J$64</c15:f>
                      <c15:dlblFieldTableCache>
                        <c:ptCount val="1"/>
                      </c15:dlblFieldTableCache>
                    </c15:dlblFTEntry>
                  </c15:dlblFieldTable>
                  <c15:showDataLabelsRange val="0"/>
                </c:ext>
                <c:ext xmlns:c16="http://schemas.microsoft.com/office/drawing/2014/chart" uri="{C3380CC4-5D6E-409C-BE32-E72D297353CC}">
                  <c16:uniqueId val="{0000003F-7636-4A02-8992-E87D34BF3363}"/>
                </c:ext>
              </c:extLst>
            </c:dLbl>
            <c:dLbl>
              <c:idx val="18"/>
              <c:tx>
                <c:strRef>
                  <c:f>Diagramm!$J$65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{7DB120D2-7056-4CD7-BD34-51F78C9100E3}</c15:txfldGUID>
                      <c15:f>Diagramm!$J$65</c15:f>
                      <c15:dlblFieldTableCache>
                        <c:ptCount val="1"/>
                      </c15:dlblFieldTableCache>
                    </c15:dlblFTEntry>
                  </c15:dlblFieldTable>
                  <c15:showDataLabelsRange val="0"/>
                </c:ext>
                <c:ext xmlns:c16="http://schemas.microsoft.com/office/drawing/2014/chart" uri="{C3380CC4-5D6E-409C-BE32-E72D297353CC}">
                  <c16:uniqueId val="{00000040-7636-4A02-8992-E87D34BF3363}"/>
                </c:ext>
              </c:extLst>
            </c:dLbl>
            <c:dLbl>
              <c:idx val="19"/>
              <c:tx>
                <c:strRef>
                  <c:f>Diagramm!$J$66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{22D5979C-C4F8-4DFD-890E-3822155F7A31}</c15:txfldGUID>
                      <c15:f>Diagramm!$J$66</c15:f>
                      <c15:dlblFieldTableCache>
                        <c:ptCount val="1"/>
                      </c15:dlblFieldTableCache>
                    </c15:dlblFTEntry>
                  </c15:dlblFieldTable>
                  <c15:showDataLabelsRange val="0"/>
                </c:ext>
                <c:ext xmlns:c16="http://schemas.microsoft.com/office/drawing/2014/chart" uri="{C3380CC4-5D6E-409C-BE32-E72D297353CC}">
                  <c16:uniqueId val="{00000041-7636-4A02-8992-E87D34BF3363}"/>
                </c:ext>
              </c:extLst>
            </c:dLbl>
            <c:dLbl>
              <c:idx val="20"/>
              <c:tx>
                <c:strRef>
                  <c:f>Diagramm!$J$67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{5B5C54B9-732A-4ECB-B1F8-10A527DF7FE5}</c15:txfldGUID>
                      <c15:f>Diagramm!$J$67</c15:f>
                      <c15:dlblFieldTableCache>
                        <c:ptCount val="1"/>
                      </c15:dlblFieldTableCache>
                    </c15:dlblFTEntry>
                  </c15:dlblFieldTable>
                  <c15:showDataLabelsRange val="0"/>
                </c:ext>
                <c:ext xmlns:c16="http://schemas.microsoft.com/office/drawing/2014/chart" uri="{C3380CC4-5D6E-409C-BE32-E72D297353CC}">
                  <c16:uniqueId val="{00000042-7636-4A02-8992-E87D34BF3363}"/>
                </c:ext>
              </c:extLst>
            </c:dLbl>
            <c:dLbl>
              <c:idx val="21"/>
              <c:tx>
                <c:strRef>
                  <c:f>Diagramm!$J$68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{8B09F2AB-27A7-487B-A484-BE03D4B6DFBD}</c15:txfldGUID>
                      <c15:f>Diagramm!$J$68</c15:f>
                      <c15:dlblFieldTableCache>
                        <c:ptCount val="1"/>
                      </c15:dlblFieldTableCache>
                    </c15:dlblFTEntry>
                  </c15:dlblFieldTable>
                  <c15:showDataLabelsRange val="0"/>
                </c:ext>
                <c:ext xmlns:c16="http://schemas.microsoft.com/office/drawing/2014/chart" uri="{C3380CC4-5D6E-409C-BE32-E72D297353CC}">
                  <c16:uniqueId val="{00000043-7636-4A02-8992-E87D34BF3363}"/>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44-7636-4A02-8992-E87D34BF3363}"/>
            </c:ext>
          </c:extLst>
        </c:ser>
        <c:dLbls>
          <c:showLegendKey val="0"/>
          <c:showVal val="0"/>
          <c:showCatName val="0"/>
          <c:showSerName val="0"/>
          <c:showPercent val="0"/>
          <c:showBubbleSize val="0"/>
        </c:dLbls>
        <c:smooth val="0"/>
        <c:axId val="297633680"/>
        <c:axId val="297634072"/>
      </c:lineChart>
      <c:catAx>
        <c:axId val="2976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Arial"/>
                <a:ea typeface="Arial"/>
                <a:cs typeface="Arial"/>
              </a:defRPr>
            </a:pPr>
            <a:endParaRPr lang="de-DE"/>
          </a:p>
        </c:txPr>
        <c:crossAx val="297634072"/>
        <c:crosses val="autoZero"/>
        <c:auto val="1"/>
        <c:lblAlgn val="ctr"/>
        <c:lblOffset val="100"/>
        <c:tickLblSkip val="1"/>
        <c:tickMarkSkip val="1"/>
        <c:noMultiLvlLbl val="0"/>
      </c:catAx>
      <c:valAx>
        <c:axId val="297634072"/>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Arial"/>
                <a:ea typeface="Arial"/>
                <a:cs typeface="Arial"/>
              </a:defRPr>
            </a:pPr>
            <a:endParaRPr lang="de-DE"/>
          </a:p>
        </c:txPr>
        <c:crossAx val="297633680"/>
        <c:crosses val="autoZero"/>
        <c:crossBetween val="between"/>
      </c:valAx>
      <c:spPr>
        <a:noFill/>
        <a:ln w="25400">
          <a:noFill/>
        </a:ln>
      </c:spPr>
    </c:plotArea>
    <c:legend>
      <c:legendPos val="r"/>
      <c:overlay val="0"/>
      <c:spPr>
        <a:no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noFill/>
    <a:ln w="9525">
      <a:noFill/>
    </a:ln>
  </c:spPr>
  <c:txPr>
    <a:bodyPr/>
    <a:lstStyle/>
    <a:p>
      <a:pPr>
        <a:defRPr sz="2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000000"/>
              </a:solidFill>
              <a:prstDash val="solid"/>
            </a:ln>
          </c:spPr>
          <c:marker>
            <c:symbol val="none"/>
          </c:marker>
          <c:dLbls>
            <c:dLbl>
              <c:idx val="0"/>
              <c:tx>
                <c:rich>
                  <a:bodyPr/>
                  <a:lstStyle/>
                  <a:p>
                    <a:pPr>
                      <a:defRPr sz="1000" b="0" i="0" u="none" strike="noStrike" baseline="0">
                        <a:solidFill>
                          <a:srgbClr val="000000"/>
                        </a:solidFill>
                        <a:latin typeface="Arial"/>
                        <a:ea typeface="Arial"/>
                        <a:cs typeface="Arial"/>
                      </a:defRPr>
                    </a:pPr>
                    <a:endParaRPr lang="de-DE"/>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A62-4A10-97FC-0C5371AB5633}"/>
                </c:ext>
              </c:extLst>
            </c:dLbl>
            <c:dLbl>
              <c:idx val="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A62-4A10-97FC-0C5371AB5633}"/>
                </c:ext>
              </c:extLst>
            </c:dLbl>
            <c:dLbl>
              <c:idx val="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A62-4A10-97FC-0C5371AB5633}"/>
                </c:ext>
              </c:extLst>
            </c:dLbl>
            <c:dLbl>
              <c:idx val="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A62-4A10-97FC-0C5371AB5633}"/>
                </c:ext>
              </c:extLst>
            </c:dLbl>
            <c:dLbl>
              <c:idx val="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A62-4A10-97FC-0C5371AB5633}"/>
                </c:ext>
              </c:extLst>
            </c:dLbl>
            <c:dLbl>
              <c:idx val="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A62-4A10-97FC-0C5371AB5633}"/>
                </c:ext>
              </c:extLst>
            </c:dLbl>
            <c:dLbl>
              <c:idx val="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A62-4A10-97FC-0C5371AB5633}"/>
                </c:ext>
              </c:extLst>
            </c:dLbl>
            <c:dLbl>
              <c:idx val="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A62-4A10-97FC-0C5371AB5633}"/>
                </c:ext>
              </c:extLst>
            </c:dLbl>
            <c:dLbl>
              <c:idx val="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A62-4A10-97FC-0C5371AB5633}"/>
                </c:ext>
              </c:extLst>
            </c:dLbl>
            <c:dLbl>
              <c:idx val="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A62-4A10-97FC-0C5371AB5633}"/>
                </c:ext>
              </c:extLst>
            </c:dLbl>
            <c:dLbl>
              <c:idx val="1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A62-4A10-97FC-0C5371AB5633}"/>
                </c:ext>
              </c:extLst>
            </c:dLbl>
            <c:dLbl>
              <c:idx val="1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A62-4A10-97FC-0C5371AB5633}"/>
                </c:ext>
              </c:extLst>
            </c:dLbl>
            <c:dLbl>
              <c:idx val="1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A62-4A10-97FC-0C5371AB5633}"/>
                </c:ext>
              </c:extLst>
            </c:dLbl>
            <c:dLbl>
              <c:idx val="1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A62-4A10-97FC-0C5371AB5633}"/>
                </c:ext>
              </c:extLst>
            </c:dLbl>
            <c:dLbl>
              <c:idx val="1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A62-4A10-97FC-0C5371AB5633}"/>
                </c:ext>
              </c:extLst>
            </c:dLbl>
            <c:dLbl>
              <c:idx val="1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A62-4A10-97FC-0C5371AB5633}"/>
                </c:ext>
              </c:extLst>
            </c:dLbl>
            <c:dLbl>
              <c:idx val="1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A62-4A10-97FC-0C5371AB5633}"/>
                </c:ext>
              </c:extLst>
            </c:dLbl>
            <c:dLbl>
              <c:idx val="1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A62-4A10-97FC-0C5371AB5633}"/>
                </c:ext>
              </c:extLst>
            </c:dLbl>
            <c:dLbl>
              <c:idx val="1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A62-4A10-97FC-0C5371AB5633}"/>
                </c:ext>
              </c:extLst>
            </c:dLbl>
            <c:dLbl>
              <c:idx val="1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A62-4A10-97FC-0C5371AB5633}"/>
                </c:ext>
              </c:extLst>
            </c:dLbl>
            <c:dLbl>
              <c:idx val="2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A62-4A10-97FC-0C5371AB5633}"/>
                </c:ext>
              </c:extLst>
            </c:dLbl>
            <c:dLbl>
              <c:idx val="2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A62-4A10-97FC-0C5371AB5633}"/>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16-FA62-4A10-97FC-0C5371AB5633}"/>
            </c:ext>
          </c:extLst>
        </c:ser>
        <c:ser>
          <c:idx val="2"/>
          <c:order val="1"/>
          <c:spPr>
            <a:ln w="25400">
              <a:solidFill>
                <a:srgbClr val="808080"/>
              </a:solidFill>
              <a:prstDash val="solid"/>
            </a:ln>
          </c:spPr>
          <c:marker>
            <c:symbol val="none"/>
          </c:marker>
          <c:dLbls>
            <c:dLbl>
              <c:idx val="0"/>
              <c:tx>
                <c:rich>
                  <a:bodyPr/>
                  <a:lstStyle/>
                  <a:p>
                    <a:pPr>
                      <a:defRPr sz="1000" b="0" i="0" u="none" strike="noStrike" baseline="0">
                        <a:solidFill>
                          <a:srgbClr val="000000"/>
                        </a:solidFill>
                        <a:latin typeface="Arial"/>
                        <a:ea typeface="Arial"/>
                        <a:cs typeface="Arial"/>
                      </a:defRPr>
                    </a:pPr>
                    <a:endParaRPr lang="de-DE"/>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FA62-4A10-97FC-0C5371AB5633}"/>
                </c:ext>
              </c:extLst>
            </c:dLbl>
            <c:dLbl>
              <c:idx val="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A62-4A10-97FC-0C5371AB5633}"/>
                </c:ext>
              </c:extLst>
            </c:dLbl>
            <c:dLbl>
              <c:idx val="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A62-4A10-97FC-0C5371AB5633}"/>
                </c:ext>
              </c:extLst>
            </c:dLbl>
            <c:dLbl>
              <c:idx val="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A62-4A10-97FC-0C5371AB5633}"/>
                </c:ext>
              </c:extLst>
            </c:dLbl>
            <c:dLbl>
              <c:idx val="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A62-4A10-97FC-0C5371AB5633}"/>
                </c:ext>
              </c:extLst>
            </c:dLbl>
            <c:dLbl>
              <c:idx val="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A62-4A10-97FC-0C5371AB5633}"/>
                </c:ext>
              </c:extLst>
            </c:dLbl>
            <c:dLbl>
              <c:idx val="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A62-4A10-97FC-0C5371AB5633}"/>
                </c:ext>
              </c:extLst>
            </c:dLbl>
            <c:dLbl>
              <c:idx val="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FA62-4A10-97FC-0C5371AB5633}"/>
                </c:ext>
              </c:extLst>
            </c:dLbl>
            <c:dLbl>
              <c:idx val="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A62-4A10-97FC-0C5371AB5633}"/>
                </c:ext>
              </c:extLst>
            </c:dLbl>
            <c:dLbl>
              <c:idx val="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A62-4A10-97FC-0C5371AB5633}"/>
                </c:ext>
              </c:extLst>
            </c:dLbl>
            <c:dLbl>
              <c:idx val="1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A62-4A10-97FC-0C5371AB5633}"/>
                </c:ext>
              </c:extLst>
            </c:dLbl>
            <c:dLbl>
              <c:idx val="1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A62-4A10-97FC-0C5371AB5633}"/>
                </c:ext>
              </c:extLst>
            </c:dLbl>
            <c:dLbl>
              <c:idx val="1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A62-4A10-97FC-0C5371AB5633}"/>
                </c:ext>
              </c:extLst>
            </c:dLbl>
            <c:dLbl>
              <c:idx val="1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A62-4A10-97FC-0C5371AB5633}"/>
                </c:ext>
              </c:extLst>
            </c:dLbl>
            <c:dLbl>
              <c:idx val="1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FA62-4A10-97FC-0C5371AB5633}"/>
                </c:ext>
              </c:extLst>
            </c:dLbl>
            <c:dLbl>
              <c:idx val="1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A62-4A10-97FC-0C5371AB5633}"/>
                </c:ext>
              </c:extLst>
            </c:dLbl>
            <c:dLbl>
              <c:idx val="1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FA62-4A10-97FC-0C5371AB5633}"/>
                </c:ext>
              </c:extLst>
            </c:dLbl>
            <c:dLbl>
              <c:idx val="1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FA62-4A10-97FC-0C5371AB5633}"/>
                </c:ext>
              </c:extLst>
            </c:dLbl>
            <c:dLbl>
              <c:idx val="1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FA62-4A10-97FC-0C5371AB5633}"/>
                </c:ext>
              </c:extLst>
            </c:dLbl>
            <c:dLbl>
              <c:idx val="1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FA62-4A10-97FC-0C5371AB5633}"/>
                </c:ext>
              </c:extLst>
            </c:dLbl>
            <c:dLbl>
              <c:idx val="2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FA62-4A10-97FC-0C5371AB5633}"/>
                </c:ext>
              </c:extLst>
            </c:dLbl>
            <c:dLbl>
              <c:idx val="2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FA62-4A10-97FC-0C5371AB5633}"/>
                </c:ext>
              </c:extLst>
            </c:dLbl>
            <c:spPr>
              <a:noFill/>
              <a:ln w="25400">
                <a:noFill/>
              </a:ln>
            </c:spPr>
            <c:txPr>
              <a:bodyPr/>
              <a:lstStyle/>
              <a:p>
                <a:pPr>
                  <a:defRPr sz="225"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2D-FA62-4A10-97FC-0C5371AB5633}"/>
            </c:ext>
          </c:extLst>
        </c:ser>
        <c:ser>
          <c:idx val="1"/>
          <c:order val="2"/>
          <c:spPr>
            <a:ln w="25400">
              <a:solidFill>
                <a:srgbClr val="C0C0C0"/>
              </a:solidFill>
              <a:prstDash val="solid"/>
            </a:ln>
          </c:spPr>
          <c:marker>
            <c:symbol val="none"/>
          </c:marker>
          <c:dLbls>
            <c:dLbl>
              <c:idx val="0"/>
              <c:tx>
                <c:rich>
                  <a:bodyPr/>
                  <a:lstStyle/>
                  <a:p>
                    <a:pPr>
                      <a:defRPr sz="1000" b="0" i="0" u="none" strike="noStrike" baseline="0">
                        <a:solidFill>
                          <a:srgbClr val="000000"/>
                        </a:solidFill>
                        <a:latin typeface="Arial"/>
                        <a:ea typeface="Arial"/>
                        <a:cs typeface="Arial"/>
                      </a:defRPr>
                    </a:pPr>
                    <a:endParaRPr lang="de-DE"/>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FA62-4A10-97FC-0C5371AB5633}"/>
                </c:ext>
              </c:extLst>
            </c:dLbl>
            <c:dLbl>
              <c:idx val="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FA62-4A10-97FC-0C5371AB5633}"/>
                </c:ext>
              </c:extLst>
            </c:dLbl>
            <c:dLbl>
              <c:idx val="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A62-4A10-97FC-0C5371AB5633}"/>
                </c:ext>
              </c:extLst>
            </c:dLbl>
            <c:dLbl>
              <c:idx val="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FA62-4A10-97FC-0C5371AB5633}"/>
                </c:ext>
              </c:extLst>
            </c:dLbl>
            <c:dLbl>
              <c:idx val="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FA62-4A10-97FC-0C5371AB5633}"/>
                </c:ext>
              </c:extLst>
            </c:dLbl>
            <c:dLbl>
              <c:idx val="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FA62-4A10-97FC-0C5371AB5633}"/>
                </c:ext>
              </c:extLst>
            </c:dLbl>
            <c:dLbl>
              <c:idx val="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FA62-4A10-97FC-0C5371AB5633}"/>
                </c:ext>
              </c:extLst>
            </c:dLbl>
            <c:dLbl>
              <c:idx val="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FA62-4A10-97FC-0C5371AB5633}"/>
                </c:ext>
              </c:extLst>
            </c:dLbl>
            <c:dLbl>
              <c:idx val="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FA62-4A10-97FC-0C5371AB5633}"/>
                </c:ext>
              </c:extLst>
            </c:dLbl>
            <c:dLbl>
              <c:idx val="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FA62-4A10-97FC-0C5371AB5633}"/>
                </c:ext>
              </c:extLst>
            </c:dLbl>
            <c:dLbl>
              <c:idx val="1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FA62-4A10-97FC-0C5371AB5633}"/>
                </c:ext>
              </c:extLst>
            </c:dLbl>
            <c:dLbl>
              <c:idx val="1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FA62-4A10-97FC-0C5371AB5633}"/>
                </c:ext>
              </c:extLst>
            </c:dLbl>
            <c:dLbl>
              <c:idx val="1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FA62-4A10-97FC-0C5371AB5633}"/>
                </c:ext>
              </c:extLst>
            </c:dLbl>
            <c:dLbl>
              <c:idx val="1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FA62-4A10-97FC-0C5371AB5633}"/>
                </c:ext>
              </c:extLst>
            </c:dLbl>
            <c:dLbl>
              <c:idx val="1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FA62-4A10-97FC-0C5371AB5633}"/>
                </c:ext>
              </c:extLst>
            </c:dLbl>
            <c:dLbl>
              <c:idx val="1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A62-4A10-97FC-0C5371AB5633}"/>
                </c:ext>
              </c:extLst>
            </c:dLbl>
            <c:dLbl>
              <c:idx val="1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FA62-4A10-97FC-0C5371AB5633}"/>
                </c:ext>
              </c:extLst>
            </c:dLbl>
            <c:dLbl>
              <c:idx val="1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FA62-4A10-97FC-0C5371AB5633}"/>
                </c:ext>
              </c:extLst>
            </c:dLbl>
            <c:dLbl>
              <c:idx val="1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FA62-4A10-97FC-0C5371AB5633}"/>
                </c:ext>
              </c:extLst>
            </c:dLbl>
            <c:dLbl>
              <c:idx val="1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FA62-4A10-97FC-0C5371AB5633}"/>
                </c:ext>
              </c:extLst>
            </c:dLbl>
            <c:dLbl>
              <c:idx val="2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FA62-4A10-97FC-0C5371AB5633}"/>
                </c:ext>
              </c:extLst>
            </c:dLbl>
            <c:dLbl>
              <c:idx val="2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FA62-4A10-97FC-0C5371AB5633}"/>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44-FA62-4A10-97FC-0C5371AB5633}"/>
            </c:ext>
          </c:extLst>
        </c:ser>
        <c:dLbls>
          <c:showLegendKey val="0"/>
          <c:showVal val="0"/>
          <c:showCatName val="0"/>
          <c:showSerName val="0"/>
          <c:showPercent val="0"/>
          <c:showBubbleSize val="0"/>
        </c:dLbls>
        <c:smooth val="0"/>
        <c:axId val="292822744"/>
        <c:axId val="292823136"/>
      </c:lineChart>
      <c:catAx>
        <c:axId val="292822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de-DE"/>
          </a:p>
        </c:txPr>
        <c:crossAx val="292823136"/>
        <c:crosses val="autoZero"/>
        <c:auto val="1"/>
        <c:lblAlgn val="ctr"/>
        <c:lblOffset val="100"/>
        <c:tickLblSkip val="1"/>
        <c:tickMarkSkip val="1"/>
        <c:noMultiLvlLbl val="0"/>
      </c:catAx>
      <c:valAx>
        <c:axId val="29282313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de-DE"/>
          </a:p>
        </c:txPr>
        <c:crossAx val="292822744"/>
        <c:crosses val="autoZero"/>
        <c:crossBetween val="between"/>
      </c:valAx>
      <c:spPr>
        <a:noFill/>
        <a:ln w="25400">
          <a:noFill/>
        </a:ln>
      </c:spPr>
    </c:plotArea>
    <c:legend>
      <c:legendPos val="r"/>
      <c:overlay val="0"/>
      <c:spPr>
        <a:no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noFill/>
    <a:ln w="9525">
      <a:noFill/>
    </a:ln>
  </c:spPr>
  <c:txPr>
    <a:bodyPr/>
    <a:lstStyle/>
    <a:p>
      <a:pPr>
        <a:defRPr sz="2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044718948978125E-2"/>
          <c:y val="9.4044031096981395E-2"/>
          <c:w val="0.93184408380111061"/>
          <c:h val="0.76175665188554964"/>
        </c:manualLayout>
      </c:layout>
      <c:lineChart>
        <c:grouping val="standard"/>
        <c:varyColors val="0"/>
        <c:ser>
          <c:idx val="0"/>
          <c:order val="0"/>
          <c:tx>
            <c:strRef>
              <c:f>Daten_Diagramme!$E$51</c:f>
              <c:strCache>
                <c:ptCount val="1"/>
                <c:pt idx="0">
                  <c:v>SvB</c:v>
                </c:pt>
              </c:strCache>
            </c:strRef>
          </c:tx>
          <c:spPr>
            <a:ln w="25400">
              <a:solidFill>
                <a:srgbClr val="000000"/>
              </a:solidFill>
              <a:prstDash val="solid"/>
            </a:ln>
          </c:spPr>
          <c:marker>
            <c:symbol val="none"/>
          </c:marker>
          <c:val>
            <c:numRef>
              <c:f>Daten_Diagramme!$E$52:$E$76</c:f>
              <c:numCache>
                <c:formatCode>#,#00</c:formatCode>
                <c:ptCount val="25"/>
                <c:pt idx="0">
                  <c:v>100</c:v>
                </c:pt>
                <c:pt idx="1">
                  <c:v>100.39153279799432</c:v>
                </c:pt>
                <c:pt idx="2">
                  <c:v>100.36100789170577</c:v>
                </c:pt>
                <c:pt idx="3">
                  <c:v>101.3325139091823</c:v>
                </c:pt>
                <c:pt idx="4">
                  <c:v>102.98981282127464</c:v>
                </c:pt>
                <c:pt idx="5">
                  <c:v>103.19575418903464</c:v>
                </c:pt>
                <c:pt idx="6">
                  <c:v>103.08179453889078</c:v>
                </c:pt>
                <c:pt idx="7">
                  <c:v>104.12330434145566</c:v>
                </c:pt>
                <c:pt idx="8">
                  <c:v>105.89171391243828</c:v>
                </c:pt>
                <c:pt idx="9">
                  <c:v>106.28243271293157</c:v>
                </c:pt>
                <c:pt idx="10">
                  <c:v>105.81479114859118</c:v>
                </c:pt>
                <c:pt idx="11">
                  <c:v>106.85223096365095</c:v>
                </c:pt>
                <c:pt idx="12">
                  <c:v>108.59662760835324</c:v>
                </c:pt>
                <c:pt idx="13">
                  <c:v>109.00362635886707</c:v>
                </c:pt>
                <c:pt idx="14">
                  <c:v>108.59499961335119</c:v>
                </c:pt>
                <c:pt idx="15">
                  <c:v>109.48632687697648</c:v>
                </c:pt>
                <c:pt idx="16">
                  <c:v>111.19734962413665</c:v>
                </c:pt>
                <c:pt idx="17">
                  <c:v>111.325147231798</c:v>
                </c:pt>
                <c:pt idx="18">
                  <c:v>110.71464910602724</c:v>
                </c:pt>
                <c:pt idx="19">
                  <c:v>111.05897004896195</c:v>
                </c:pt>
                <c:pt idx="20">
                  <c:v>112.74150288358615</c:v>
                </c:pt>
                <c:pt idx="21">
                  <c:v>112.79766871115706</c:v>
                </c:pt>
                <c:pt idx="22">
                  <c:v>112.29706024802503</c:v>
                </c:pt>
                <c:pt idx="23">
                  <c:v>111.5253906170508</c:v>
                </c:pt>
                <c:pt idx="24">
                  <c:v>113.52823146832939</c:v>
                </c:pt>
              </c:numCache>
            </c:numRef>
          </c:val>
          <c:smooth val="0"/>
          <c:extLst>
            <c:ext xmlns:c16="http://schemas.microsoft.com/office/drawing/2014/chart" uri="{C3380CC4-5D6E-409C-BE32-E72D297353CC}">
              <c16:uniqueId val="{00000000-FB2D-4C56-A655-84C18D7B06BB}"/>
            </c:ext>
          </c:extLst>
        </c:ser>
        <c:ser>
          <c:idx val="2"/>
          <c:order val="1"/>
          <c:tx>
            <c:strRef>
              <c:f>Daten_Diagramme!$F$51</c:f>
              <c:strCache>
                <c:ptCount val="1"/>
                <c:pt idx="0">
                  <c:v>GeB - ausschließlich</c:v>
                </c:pt>
              </c:strCache>
            </c:strRef>
          </c:tx>
          <c:spPr>
            <a:ln w="25400">
              <a:solidFill>
                <a:srgbClr val="808080"/>
              </a:solidFill>
              <a:prstDash val="solid"/>
            </a:ln>
          </c:spPr>
          <c:marker>
            <c:symbol val="none"/>
          </c:marker>
          <c:val>
            <c:numRef>
              <c:f>Daten_Diagramme!$F$52:$F$76</c:f>
              <c:numCache>
                <c:formatCode>#,#00</c:formatCode>
                <c:ptCount val="25"/>
                <c:pt idx="0">
                  <c:v>100</c:v>
                </c:pt>
                <c:pt idx="1">
                  <c:v>84.967417061611371</c:v>
                </c:pt>
                <c:pt idx="2">
                  <c:v>79.709715639810426</c:v>
                </c:pt>
                <c:pt idx="3">
                  <c:v>81.412914691943129</c:v>
                </c:pt>
                <c:pt idx="4">
                  <c:v>76.033767772511851</c:v>
                </c:pt>
                <c:pt idx="5">
                  <c:v>76.712085308056871</c:v>
                </c:pt>
                <c:pt idx="6">
                  <c:v>75</c:v>
                </c:pt>
                <c:pt idx="7">
                  <c:v>77.39040284360189</c:v>
                </c:pt>
                <c:pt idx="8">
                  <c:v>75.077014218009481</c:v>
                </c:pt>
                <c:pt idx="9">
                  <c:v>75.944905213270147</c:v>
                </c:pt>
                <c:pt idx="10">
                  <c:v>73.672985781990519</c:v>
                </c:pt>
                <c:pt idx="11">
                  <c:v>75.630924170616112</c:v>
                </c:pt>
                <c:pt idx="12">
                  <c:v>73.563388625592424</c:v>
                </c:pt>
                <c:pt idx="13">
                  <c:v>74.85485781990522</c:v>
                </c:pt>
                <c:pt idx="14">
                  <c:v>72.873222748815166</c:v>
                </c:pt>
                <c:pt idx="15">
                  <c:v>75.118483412322277</c:v>
                </c:pt>
                <c:pt idx="16">
                  <c:v>72.920616113744074</c:v>
                </c:pt>
                <c:pt idx="17">
                  <c:v>74.683056872037909</c:v>
                </c:pt>
                <c:pt idx="18">
                  <c:v>73.065758293838869</c:v>
                </c:pt>
                <c:pt idx="19">
                  <c:v>75.162914691943129</c:v>
                </c:pt>
                <c:pt idx="20">
                  <c:v>72.029028436018962</c:v>
                </c:pt>
                <c:pt idx="21">
                  <c:v>73.237559241706165</c:v>
                </c:pt>
                <c:pt idx="22">
                  <c:v>68.803317535545034</c:v>
                </c:pt>
                <c:pt idx="23">
                  <c:v>66.167061611374407</c:v>
                </c:pt>
                <c:pt idx="24">
                  <c:v>67.692535545023702</c:v>
                </c:pt>
              </c:numCache>
            </c:numRef>
          </c:val>
          <c:smooth val="0"/>
          <c:extLst>
            <c:ext xmlns:c16="http://schemas.microsoft.com/office/drawing/2014/chart" uri="{C3380CC4-5D6E-409C-BE32-E72D297353CC}">
              <c16:uniqueId val="{00000001-FB2D-4C56-A655-84C18D7B06BB}"/>
            </c:ext>
          </c:extLst>
        </c:ser>
        <c:ser>
          <c:idx val="1"/>
          <c:order val="2"/>
          <c:tx>
            <c:strRef>
              <c:f>Daten_Diagramme!$G$51</c:f>
              <c:strCache>
                <c:ptCount val="1"/>
                <c:pt idx="0">
                  <c:v>GeB - im Nebenjob</c:v>
                </c:pt>
              </c:strCache>
            </c:strRef>
          </c:tx>
          <c:spPr>
            <a:ln w="25400">
              <a:solidFill>
                <a:srgbClr val="C0C0C0"/>
              </a:solidFill>
              <a:prstDash val="solid"/>
            </a:ln>
          </c:spPr>
          <c:marker>
            <c:symbol val="none"/>
          </c:marker>
          <c:val>
            <c:numRef>
              <c:f>Daten_Diagramme!$G$52:$G$76</c:f>
              <c:numCache>
                <c:formatCode>#,#00</c:formatCode>
                <c:ptCount val="25"/>
                <c:pt idx="0">
                  <c:v>100</c:v>
                </c:pt>
                <c:pt idx="1">
                  <c:v>83.613030602171762</c:v>
                </c:pt>
                <c:pt idx="2">
                  <c:v>82.966885039935391</c:v>
                </c:pt>
                <c:pt idx="3">
                  <c:v>85.829668850399358</c:v>
                </c:pt>
                <c:pt idx="4">
                  <c:v>84.474558018486945</c:v>
                </c:pt>
                <c:pt idx="5">
                  <c:v>84.447635286727092</c:v>
                </c:pt>
                <c:pt idx="6">
                  <c:v>85.246342995602618</c:v>
                </c:pt>
                <c:pt idx="7">
                  <c:v>87.812976756708252</c:v>
                </c:pt>
                <c:pt idx="8">
                  <c:v>89.760387687337342</c:v>
                </c:pt>
                <c:pt idx="9">
                  <c:v>89.428340662299206</c:v>
                </c:pt>
                <c:pt idx="10">
                  <c:v>88.198869245266081</c:v>
                </c:pt>
                <c:pt idx="11">
                  <c:v>91.752669837566174</c:v>
                </c:pt>
                <c:pt idx="12">
                  <c:v>94.426994525711208</c:v>
                </c:pt>
                <c:pt idx="13">
                  <c:v>95.046217356187739</c:v>
                </c:pt>
                <c:pt idx="14">
                  <c:v>95.135959795387237</c:v>
                </c:pt>
                <c:pt idx="15">
                  <c:v>99.452571120883064</c:v>
                </c:pt>
                <c:pt idx="16">
                  <c:v>102.62945346854528</c:v>
                </c:pt>
                <c:pt idx="17">
                  <c:v>104.30763708157589</c:v>
                </c:pt>
                <c:pt idx="18">
                  <c:v>104.41532800861528</c:v>
                </c:pt>
                <c:pt idx="19">
                  <c:v>106.45248137844388</c:v>
                </c:pt>
                <c:pt idx="20">
                  <c:v>110.05115319034371</c:v>
                </c:pt>
                <c:pt idx="21">
                  <c:v>110.1049986538634</c:v>
                </c:pt>
                <c:pt idx="22">
                  <c:v>103.93969308085794</c:v>
                </c:pt>
                <c:pt idx="23">
                  <c:v>99.766669658081312</c:v>
                </c:pt>
                <c:pt idx="24">
                  <c:v>106.83837386700171</c:v>
                </c:pt>
              </c:numCache>
            </c:numRef>
          </c:val>
          <c:smooth val="0"/>
          <c:extLst>
            <c:ext xmlns:c16="http://schemas.microsoft.com/office/drawing/2014/chart" uri="{C3380CC4-5D6E-409C-BE32-E72D297353CC}">
              <c16:uniqueId val="{00000002-FB2D-4C56-A655-84C18D7B06BB}"/>
            </c:ext>
          </c:extLst>
        </c:ser>
        <c:ser>
          <c:idx val="3"/>
          <c:order val="3"/>
          <c:tx>
            <c:v/>
          </c:tx>
          <c:spPr>
            <a:ln w="12700">
              <a:solidFill>
                <a:srgbClr val="FFFFFF"/>
              </a:solidFill>
              <a:prstDash val="solid"/>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FB2D-4C56-A655-84C18D7B06BB}"/>
                </c:ext>
              </c:extLst>
            </c:dLbl>
            <c:dLbl>
              <c:idx val="1"/>
              <c:delete val="1"/>
              <c:extLst>
                <c:ext xmlns:c15="http://schemas.microsoft.com/office/drawing/2012/chart" uri="{CE6537A1-D6FC-4f65-9D91-7224C49458BB}"/>
                <c:ext xmlns:c16="http://schemas.microsoft.com/office/drawing/2014/chart" uri="{C3380CC4-5D6E-409C-BE32-E72D297353CC}">
                  <c16:uniqueId val="{00000004-FB2D-4C56-A655-84C18D7B06BB}"/>
                </c:ext>
              </c:extLst>
            </c:dLbl>
            <c:dLbl>
              <c:idx val="2"/>
              <c:delete val="1"/>
              <c:extLst>
                <c:ext xmlns:c15="http://schemas.microsoft.com/office/drawing/2012/chart" uri="{CE6537A1-D6FC-4f65-9D91-7224C49458BB}"/>
                <c:ext xmlns:c16="http://schemas.microsoft.com/office/drawing/2014/chart" uri="{C3380CC4-5D6E-409C-BE32-E72D297353CC}">
                  <c16:uniqueId val="{00000005-FB2D-4C56-A655-84C18D7B06BB}"/>
                </c:ext>
              </c:extLst>
            </c:dLbl>
            <c:dLbl>
              <c:idx val="3"/>
              <c:delete val="1"/>
              <c:extLst>
                <c:ext xmlns:c15="http://schemas.microsoft.com/office/drawing/2012/chart" uri="{CE6537A1-D6FC-4f65-9D91-7224C49458BB}"/>
                <c:ext xmlns:c16="http://schemas.microsoft.com/office/drawing/2014/chart" uri="{C3380CC4-5D6E-409C-BE32-E72D297353CC}">
                  <c16:uniqueId val="{00000006-FB2D-4C56-A655-84C18D7B06BB}"/>
                </c:ext>
              </c:extLst>
            </c:dLbl>
            <c:dLbl>
              <c:idx val="4"/>
              <c:delete val="1"/>
              <c:extLst>
                <c:ext xmlns:c15="http://schemas.microsoft.com/office/drawing/2012/chart" uri="{CE6537A1-D6FC-4f65-9D91-7224C49458BB}"/>
                <c:ext xmlns:c16="http://schemas.microsoft.com/office/drawing/2014/chart" uri="{C3380CC4-5D6E-409C-BE32-E72D297353CC}">
                  <c16:uniqueId val="{00000007-FB2D-4C56-A655-84C18D7B06BB}"/>
                </c:ext>
              </c:extLst>
            </c:dLbl>
            <c:dLbl>
              <c:idx val="5"/>
              <c:delete val="1"/>
              <c:extLst>
                <c:ext xmlns:c15="http://schemas.microsoft.com/office/drawing/2012/chart" uri="{CE6537A1-D6FC-4f65-9D91-7224C49458BB}"/>
                <c:ext xmlns:c16="http://schemas.microsoft.com/office/drawing/2014/chart" uri="{C3380CC4-5D6E-409C-BE32-E72D297353CC}">
                  <c16:uniqueId val="{00000008-FB2D-4C56-A655-84C18D7B06BB}"/>
                </c:ext>
              </c:extLst>
            </c:dLbl>
            <c:dLbl>
              <c:idx val="6"/>
              <c:delete val="1"/>
              <c:extLst>
                <c:ext xmlns:c15="http://schemas.microsoft.com/office/drawing/2012/chart" uri="{CE6537A1-D6FC-4f65-9D91-7224C49458BB}"/>
                <c:ext xmlns:c16="http://schemas.microsoft.com/office/drawing/2014/chart" uri="{C3380CC4-5D6E-409C-BE32-E72D297353CC}">
                  <c16:uniqueId val="{00000009-FB2D-4C56-A655-84C18D7B06BB}"/>
                </c:ext>
              </c:extLst>
            </c:dLbl>
            <c:dLbl>
              <c:idx val="7"/>
              <c:delete val="1"/>
              <c:extLst>
                <c:ext xmlns:c15="http://schemas.microsoft.com/office/drawing/2012/chart" uri="{CE6537A1-D6FC-4f65-9D91-7224C49458BB}"/>
                <c:ext xmlns:c16="http://schemas.microsoft.com/office/drawing/2014/chart" uri="{C3380CC4-5D6E-409C-BE32-E72D297353CC}">
                  <c16:uniqueId val="{0000000A-FB2D-4C56-A655-84C18D7B06BB}"/>
                </c:ext>
              </c:extLst>
            </c:dLbl>
            <c:dLbl>
              <c:idx val="8"/>
              <c:delete val="1"/>
              <c:extLst>
                <c:ext xmlns:c15="http://schemas.microsoft.com/office/drawing/2012/chart" uri="{CE6537A1-D6FC-4f65-9D91-7224C49458BB}"/>
                <c:ext xmlns:c16="http://schemas.microsoft.com/office/drawing/2014/chart" uri="{C3380CC4-5D6E-409C-BE32-E72D297353CC}">
                  <c16:uniqueId val="{0000000B-FB2D-4C56-A655-84C18D7B06BB}"/>
                </c:ext>
              </c:extLst>
            </c:dLbl>
            <c:dLbl>
              <c:idx val="9"/>
              <c:delete val="1"/>
              <c:extLst>
                <c:ext xmlns:c15="http://schemas.microsoft.com/office/drawing/2012/chart" uri="{CE6537A1-D6FC-4f65-9D91-7224C49458BB}"/>
                <c:ext xmlns:c16="http://schemas.microsoft.com/office/drawing/2014/chart" uri="{C3380CC4-5D6E-409C-BE32-E72D297353CC}">
                  <c16:uniqueId val="{0000000C-FB2D-4C56-A655-84C18D7B06BB}"/>
                </c:ext>
              </c:extLst>
            </c:dLbl>
            <c:dLbl>
              <c:idx val="10"/>
              <c:delete val="1"/>
              <c:extLst>
                <c:ext xmlns:c15="http://schemas.microsoft.com/office/drawing/2012/chart" uri="{CE6537A1-D6FC-4f65-9D91-7224C49458BB}"/>
                <c:ext xmlns:c16="http://schemas.microsoft.com/office/drawing/2014/chart" uri="{C3380CC4-5D6E-409C-BE32-E72D297353CC}">
                  <c16:uniqueId val="{0000000D-FB2D-4C56-A655-84C18D7B06BB}"/>
                </c:ext>
              </c:extLst>
            </c:dLbl>
            <c:dLbl>
              <c:idx val="11"/>
              <c:delete val="1"/>
              <c:extLst>
                <c:ext xmlns:c15="http://schemas.microsoft.com/office/drawing/2012/chart" uri="{CE6537A1-D6FC-4f65-9D91-7224C49458BB}"/>
                <c:ext xmlns:c16="http://schemas.microsoft.com/office/drawing/2014/chart" uri="{C3380CC4-5D6E-409C-BE32-E72D297353CC}">
                  <c16:uniqueId val="{0000000E-FB2D-4C56-A655-84C18D7B06BB}"/>
                </c:ext>
              </c:extLst>
            </c:dLbl>
            <c:dLbl>
              <c:idx val="12"/>
              <c:delete val="1"/>
              <c:extLst>
                <c:ext xmlns:c15="http://schemas.microsoft.com/office/drawing/2012/chart" uri="{CE6537A1-D6FC-4f65-9D91-7224C49458BB}"/>
                <c:ext xmlns:c16="http://schemas.microsoft.com/office/drawing/2014/chart" uri="{C3380CC4-5D6E-409C-BE32-E72D297353CC}">
                  <c16:uniqueId val="{0000000F-FB2D-4C56-A655-84C18D7B06BB}"/>
                </c:ext>
              </c:extLst>
            </c:dLbl>
            <c:dLbl>
              <c:idx val="13"/>
              <c:tx>
                <c:rich>
                  <a:bodyPr/>
                  <a:lstStyle/>
                  <a:p>
                    <a:r>
                      <a:rPr lang="de-DE"/>
                      <a:t>Diagrammdarstellung wegen fehlender Daten nicht möglich.</a:t>
                    </a:r>
                  </a:p>
                </c:rich>
              </c:tx>
              <c:dLblPos val="ct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B2D-4C56-A655-84C18D7B06BB}"/>
                </c:ext>
              </c:extLst>
            </c:dLbl>
            <c:dLbl>
              <c:idx val="14"/>
              <c:delete val="1"/>
              <c:extLst>
                <c:ext xmlns:c15="http://schemas.microsoft.com/office/drawing/2012/chart" uri="{CE6537A1-D6FC-4f65-9D91-7224C49458BB}"/>
                <c:ext xmlns:c16="http://schemas.microsoft.com/office/drawing/2014/chart" uri="{C3380CC4-5D6E-409C-BE32-E72D297353CC}">
                  <c16:uniqueId val="{00000011-FB2D-4C56-A655-84C18D7B06BB}"/>
                </c:ext>
              </c:extLst>
            </c:dLbl>
            <c:dLbl>
              <c:idx val="15"/>
              <c:delete val="1"/>
              <c:extLst>
                <c:ext xmlns:c15="http://schemas.microsoft.com/office/drawing/2012/chart" uri="{CE6537A1-D6FC-4f65-9D91-7224C49458BB}"/>
                <c:ext xmlns:c16="http://schemas.microsoft.com/office/drawing/2014/chart" uri="{C3380CC4-5D6E-409C-BE32-E72D297353CC}">
                  <c16:uniqueId val="{00000012-FB2D-4C56-A655-84C18D7B06BB}"/>
                </c:ext>
              </c:extLst>
            </c:dLbl>
            <c:dLbl>
              <c:idx val="16"/>
              <c:delete val="1"/>
              <c:extLst>
                <c:ext xmlns:c15="http://schemas.microsoft.com/office/drawing/2012/chart" uri="{CE6537A1-D6FC-4f65-9D91-7224C49458BB}"/>
                <c:ext xmlns:c16="http://schemas.microsoft.com/office/drawing/2014/chart" uri="{C3380CC4-5D6E-409C-BE32-E72D297353CC}">
                  <c16:uniqueId val="{00000013-FB2D-4C56-A655-84C18D7B06BB}"/>
                </c:ext>
              </c:extLst>
            </c:dLbl>
            <c:dLbl>
              <c:idx val="17"/>
              <c:delete val="1"/>
              <c:extLst>
                <c:ext xmlns:c15="http://schemas.microsoft.com/office/drawing/2012/chart" uri="{CE6537A1-D6FC-4f65-9D91-7224C49458BB}"/>
                <c:ext xmlns:c16="http://schemas.microsoft.com/office/drawing/2014/chart" uri="{C3380CC4-5D6E-409C-BE32-E72D297353CC}">
                  <c16:uniqueId val="{00000014-FB2D-4C56-A655-84C18D7B06BB}"/>
                </c:ext>
              </c:extLst>
            </c:dLbl>
            <c:dLbl>
              <c:idx val="18"/>
              <c:delete val="1"/>
              <c:extLst>
                <c:ext xmlns:c15="http://schemas.microsoft.com/office/drawing/2012/chart" uri="{CE6537A1-D6FC-4f65-9D91-7224C49458BB}"/>
                <c:ext xmlns:c16="http://schemas.microsoft.com/office/drawing/2014/chart" uri="{C3380CC4-5D6E-409C-BE32-E72D297353CC}">
                  <c16:uniqueId val="{00000015-FB2D-4C56-A655-84C18D7B06BB}"/>
                </c:ext>
              </c:extLst>
            </c:dLbl>
            <c:dLbl>
              <c:idx val="19"/>
              <c:delete val="1"/>
              <c:extLst>
                <c:ext xmlns:c15="http://schemas.microsoft.com/office/drawing/2012/chart" uri="{CE6537A1-D6FC-4f65-9D91-7224C49458BB}"/>
                <c:ext xmlns:c16="http://schemas.microsoft.com/office/drawing/2014/chart" uri="{C3380CC4-5D6E-409C-BE32-E72D297353CC}">
                  <c16:uniqueId val="{00000016-FB2D-4C56-A655-84C18D7B06BB}"/>
                </c:ext>
              </c:extLst>
            </c:dLbl>
            <c:dLbl>
              <c:idx val="20"/>
              <c:delete val="1"/>
              <c:extLst>
                <c:ext xmlns:c15="http://schemas.microsoft.com/office/drawing/2012/chart" uri="{CE6537A1-D6FC-4f65-9D91-7224C49458BB}"/>
                <c:ext xmlns:c16="http://schemas.microsoft.com/office/drawing/2014/chart" uri="{C3380CC4-5D6E-409C-BE32-E72D297353CC}">
                  <c16:uniqueId val="{00000017-FB2D-4C56-A655-84C18D7B06BB}"/>
                </c:ext>
              </c:extLst>
            </c:dLbl>
            <c:dLbl>
              <c:idx val="21"/>
              <c:delete val="1"/>
              <c:extLst>
                <c:ext xmlns:c15="http://schemas.microsoft.com/office/drawing/2012/chart" uri="{CE6537A1-D6FC-4f65-9D91-7224C49458BB}"/>
                <c:ext xmlns:c16="http://schemas.microsoft.com/office/drawing/2014/chart" uri="{C3380CC4-5D6E-409C-BE32-E72D297353CC}">
                  <c16:uniqueId val="{00000018-FB2D-4C56-A655-84C18D7B06BB}"/>
                </c:ext>
              </c:extLst>
            </c:dLbl>
            <c:dLbl>
              <c:idx val="22"/>
              <c:delete val="1"/>
              <c:extLst>
                <c:ext xmlns:c15="http://schemas.microsoft.com/office/drawing/2012/chart" uri="{CE6537A1-D6FC-4f65-9D91-7224C49458BB}"/>
                <c:ext xmlns:c16="http://schemas.microsoft.com/office/drawing/2014/chart" uri="{C3380CC4-5D6E-409C-BE32-E72D297353CC}">
                  <c16:uniqueId val="{00000019-FB2D-4C56-A655-84C18D7B06BB}"/>
                </c:ext>
              </c:extLst>
            </c:dLbl>
            <c:dLbl>
              <c:idx val="23"/>
              <c:delete val="1"/>
              <c:extLst>
                <c:ext xmlns:c15="http://schemas.microsoft.com/office/drawing/2012/chart" uri="{CE6537A1-D6FC-4f65-9D91-7224C49458BB}"/>
                <c:ext xmlns:c16="http://schemas.microsoft.com/office/drawing/2014/chart" uri="{C3380CC4-5D6E-409C-BE32-E72D297353CC}">
                  <c16:uniqueId val="{0000001A-FB2D-4C56-A655-84C18D7B06BB}"/>
                </c:ext>
              </c:extLst>
            </c:dLbl>
            <c:dLbl>
              <c:idx val="24"/>
              <c:delete val="1"/>
              <c:extLst>
                <c:ext xmlns:c15="http://schemas.microsoft.com/office/drawing/2012/chart" uri="{CE6537A1-D6FC-4f65-9D91-7224C49458BB}"/>
                <c:ext xmlns:c16="http://schemas.microsoft.com/office/drawing/2014/chart" uri="{C3380CC4-5D6E-409C-BE32-E72D297353CC}">
                  <c16:uniqueId val="{0000001B-FB2D-4C56-A655-84C18D7B06BB}"/>
                </c:ext>
              </c:extLst>
            </c:dLbl>
            <c:spPr>
              <a:noFill/>
              <a:ln w="25400">
                <a:noFill/>
              </a:ln>
            </c:spPr>
            <c:txPr>
              <a:bodyPr/>
              <a:lstStyle/>
              <a:p>
                <a:pPr>
                  <a:defRPr sz="900" b="0" i="0" u="none" strike="noStrike" baseline="0">
                    <a:solidFill>
                      <a:srgbClr val="000000"/>
                    </a:solidFill>
                    <a:latin typeface="Arial"/>
                    <a:ea typeface="Arial"/>
                    <a:cs typeface="Aria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Daten_Diagramme!$H$52:$H$76</c:f>
              <c:strCache>
                <c:ptCount val="25"/>
                <c:pt idx="0">
                  <c:v>Sep-14</c:v>
                </c:pt>
                <c:pt idx="4">
                  <c:v>Sep-15</c:v>
                </c:pt>
                <c:pt idx="8">
                  <c:v>Sep-16</c:v>
                </c:pt>
                <c:pt idx="12">
                  <c:v>Sep-17</c:v>
                </c:pt>
                <c:pt idx="16">
                  <c:v>Sep-18</c:v>
                </c:pt>
                <c:pt idx="20">
                  <c:v>Sep-19</c:v>
                </c:pt>
                <c:pt idx="24">
                  <c:v>Sep-20</c:v>
                </c:pt>
              </c:strCache>
            </c:strRef>
          </c:cat>
          <c:val>
            <c:numRef>
              <c:f>Daten_Diagramme!$B$52:$B$76</c:f>
              <c:numCache>
                <c:formatCode>#,##0</c:formatCode>
                <c:ptCount val="25"/>
                <c:pt idx="0">
                  <c:v>245701</c:v>
                </c:pt>
                <c:pt idx="1">
                  <c:v>246663</c:v>
                </c:pt>
                <c:pt idx="2">
                  <c:v>246588</c:v>
                </c:pt>
                <c:pt idx="3">
                  <c:v>248975</c:v>
                </c:pt>
                <c:pt idx="4">
                  <c:v>253047</c:v>
                </c:pt>
                <c:pt idx="5">
                  <c:v>253553</c:v>
                </c:pt>
                <c:pt idx="6">
                  <c:v>253273</c:v>
                </c:pt>
                <c:pt idx="7">
                  <c:v>255832</c:v>
                </c:pt>
                <c:pt idx="8">
                  <c:v>260177</c:v>
                </c:pt>
                <c:pt idx="9">
                  <c:v>261137</c:v>
                </c:pt>
                <c:pt idx="10">
                  <c:v>259988</c:v>
                </c:pt>
                <c:pt idx="11">
                  <c:v>262537</c:v>
                </c:pt>
                <c:pt idx="12">
                  <c:v>266823</c:v>
                </c:pt>
                <c:pt idx="13">
                  <c:v>267823</c:v>
                </c:pt>
                <c:pt idx="14">
                  <c:v>266819</c:v>
                </c:pt>
                <c:pt idx="15">
                  <c:v>269009</c:v>
                </c:pt>
                <c:pt idx="16">
                  <c:v>273213</c:v>
                </c:pt>
                <c:pt idx="17">
                  <c:v>273527</c:v>
                </c:pt>
                <c:pt idx="18">
                  <c:v>272027</c:v>
                </c:pt>
                <c:pt idx="19">
                  <c:v>272873</c:v>
                </c:pt>
                <c:pt idx="20">
                  <c:v>277007</c:v>
                </c:pt>
                <c:pt idx="21">
                  <c:v>277145</c:v>
                </c:pt>
                <c:pt idx="22">
                  <c:v>275915</c:v>
                </c:pt>
                <c:pt idx="23">
                  <c:v>274019</c:v>
                </c:pt>
                <c:pt idx="24">
                  <c:v>278940</c:v>
                </c:pt>
              </c:numCache>
            </c:numRef>
          </c:val>
          <c:smooth val="0"/>
          <c:extLst>
            <c:ext xmlns:c16="http://schemas.microsoft.com/office/drawing/2014/chart" uri="{C3380CC4-5D6E-409C-BE32-E72D297353CC}">
              <c16:uniqueId val="{0000001C-FB2D-4C56-A655-84C18D7B06BB}"/>
            </c:ext>
          </c:extLst>
        </c:ser>
        <c:dLbls>
          <c:showLegendKey val="0"/>
          <c:showVal val="0"/>
          <c:showCatName val="0"/>
          <c:showSerName val="0"/>
          <c:showPercent val="0"/>
          <c:showBubbleSize val="0"/>
        </c:dLbls>
        <c:smooth val="0"/>
        <c:axId val="297632896"/>
        <c:axId val="297635248"/>
      </c:lineChart>
      <c:catAx>
        <c:axId val="297632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de-DE"/>
          </a:p>
        </c:txPr>
        <c:crossAx val="297635248"/>
        <c:crossesAt val="0"/>
        <c:auto val="1"/>
        <c:lblAlgn val="ctr"/>
        <c:lblOffset val="100"/>
        <c:tickLblSkip val="1"/>
        <c:tickMarkSkip val="1"/>
        <c:noMultiLvlLbl val="0"/>
      </c:catAx>
      <c:valAx>
        <c:axId val="297635248"/>
        <c:scaling>
          <c:orientation val="minMax"/>
          <c:max val="25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de-DE"/>
          </a:p>
        </c:txPr>
        <c:crossAx val="297632896"/>
        <c:crosses val="autoZero"/>
        <c:crossBetween val="between"/>
        <c:majorUnit val="50"/>
        <c:minorUnit val="10"/>
      </c:valAx>
      <c:spPr>
        <a:noFill/>
        <a:ln w="25400">
          <a:noFill/>
        </a:ln>
      </c:spPr>
    </c:plotArea>
    <c:legend>
      <c:legendPos val="r"/>
      <c:layout>
        <c:manualLayout>
          <c:xMode val="edge"/>
          <c:yMode val="edge"/>
          <c:x val="0.26368726814176158"/>
          <c:y val="1.5673981191222569E-2"/>
          <c:w val="0.60893889939735191"/>
          <c:h val="6.269592476489029E-2"/>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de-DE"/>
    </a:p>
  </c:txPr>
  <c:printSettings>
    <c:headerFooter alignWithMargins="0"/>
    <c:pageMargins b="0.98425196850393659" l="0.78740157480314954" r="0.78740157480314954" t="0.98425196850393659" header="0.51181102362204722" footer="0.51181102362204722"/>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Inhaltsverzeichnis!A1"/><Relationship Id="rId5" Type="http://schemas.openxmlformats.org/officeDocument/2006/relationships/image" Target="../media/image1.jpeg"/><Relationship Id="rId4"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chart" Target="../charts/chart7.xml"/></Relationships>
</file>

<file path=xl/drawings/_rels/drawing21.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5.emf"/></Relationships>
</file>

<file path=xl/drawings/_rels/drawing2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5.emf"/></Relationships>
</file>

<file path=xl/drawings/_rels/drawing2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76200</xdr:colOff>
      <xdr:row>2</xdr:row>
      <xdr:rowOff>200025</xdr:rowOff>
    </xdr:to>
    <xdr:sp macro="" textlink="">
      <xdr:nvSpPr>
        <xdr:cNvPr id="2" name="Text Box 1"/>
        <xdr:cNvSpPr txBox="1">
          <a:spLocks noChangeArrowheads="1"/>
        </xdr:cNvSpPr>
      </xdr:nvSpPr>
      <xdr:spPr bwMode="auto">
        <a:xfrm>
          <a:off x="495300" y="628650"/>
          <a:ext cx="76200" cy="200025"/>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76200</xdr:colOff>
      <xdr:row>2</xdr:row>
      <xdr:rowOff>200025</xdr:rowOff>
    </xdr:to>
    <xdr:sp macro="" textlink="">
      <xdr:nvSpPr>
        <xdr:cNvPr id="3" name="Text Box 2"/>
        <xdr:cNvSpPr txBox="1">
          <a:spLocks noChangeArrowheads="1"/>
        </xdr:cNvSpPr>
      </xdr:nvSpPr>
      <xdr:spPr bwMode="auto">
        <a:xfrm>
          <a:off x="495300" y="628650"/>
          <a:ext cx="76200" cy="200025"/>
        </a:xfrm>
        <a:prstGeom prst="rect">
          <a:avLst/>
        </a:prstGeom>
        <a:noFill/>
        <a:ln w="9525">
          <a:noFill/>
          <a:miter lim="800000"/>
          <a:headEnd/>
          <a:tailEnd/>
        </a:ln>
      </xdr:spPr>
    </xdr:sp>
    <xdr:clientData/>
  </xdr:twoCellAnchor>
  <xdr:twoCellAnchor editAs="oneCell">
    <xdr:from>
      <xdr:col>0</xdr:col>
      <xdr:colOff>19050</xdr:colOff>
      <xdr:row>0</xdr:row>
      <xdr:rowOff>9525</xdr:rowOff>
    </xdr:from>
    <xdr:to>
      <xdr:col>1</xdr:col>
      <xdr:colOff>1428750</xdr:colOff>
      <xdr:row>0</xdr:row>
      <xdr:rowOff>400050</xdr:rowOff>
    </xdr:to>
    <xdr:pic>
      <xdr:nvPicPr>
        <xdr:cNvPr id="4"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editAs="oneCell">
    <xdr:from>
      <xdr:col>2</xdr:col>
      <xdr:colOff>0</xdr:colOff>
      <xdr:row>2</xdr:row>
      <xdr:rowOff>0</xdr:rowOff>
    </xdr:from>
    <xdr:to>
      <xdr:col>2</xdr:col>
      <xdr:colOff>76200</xdr:colOff>
      <xdr:row>2</xdr:row>
      <xdr:rowOff>200025</xdr:rowOff>
    </xdr:to>
    <xdr:sp macro="" textlink="">
      <xdr:nvSpPr>
        <xdr:cNvPr id="5" name="Text Box 4"/>
        <xdr:cNvSpPr txBox="1">
          <a:spLocks noChangeArrowheads="1"/>
        </xdr:cNvSpPr>
      </xdr:nvSpPr>
      <xdr:spPr bwMode="auto">
        <a:xfrm>
          <a:off x="5114925" y="628650"/>
          <a:ext cx="76200" cy="200025"/>
        </a:xfrm>
        <a:prstGeom prst="rect">
          <a:avLst/>
        </a:prstGeom>
        <a:noFill/>
        <a:ln w="9525">
          <a:noFill/>
          <a:miter lim="800000"/>
          <a:headEnd/>
          <a:tailEnd/>
        </a:ln>
      </xdr:spPr>
    </xdr:sp>
    <xdr:clientData/>
  </xdr:twoCellAnchor>
  <xdr:twoCellAnchor editAs="oneCell">
    <xdr:from>
      <xdr:col>2</xdr:col>
      <xdr:colOff>0</xdr:colOff>
      <xdr:row>2</xdr:row>
      <xdr:rowOff>0</xdr:rowOff>
    </xdr:from>
    <xdr:to>
      <xdr:col>2</xdr:col>
      <xdr:colOff>76200</xdr:colOff>
      <xdr:row>2</xdr:row>
      <xdr:rowOff>200025</xdr:rowOff>
    </xdr:to>
    <xdr:sp macro="" textlink="">
      <xdr:nvSpPr>
        <xdr:cNvPr id="6" name="Text Box 5"/>
        <xdr:cNvSpPr txBox="1">
          <a:spLocks noChangeArrowheads="1"/>
        </xdr:cNvSpPr>
      </xdr:nvSpPr>
      <xdr:spPr bwMode="auto">
        <a:xfrm>
          <a:off x="5114925" y="628650"/>
          <a:ext cx="76200" cy="20002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13</xdr:row>
      <xdr:rowOff>9525</xdr:rowOff>
    </xdr:from>
    <xdr:to>
      <xdr:col>7</xdr:col>
      <xdr:colOff>1539875</xdr:colOff>
      <xdr:row>54</xdr:row>
      <xdr:rowOff>19050</xdr:rowOff>
    </xdr:to>
    <xdr:pic>
      <xdr:nvPicPr>
        <xdr:cNvPr id="2" name="Grafik 18"/>
        <xdr:cNvPicPr>
          <a:picLocks/>
        </xdr:cNvPicPr>
      </xdr:nvPicPr>
      <xdr:blipFill>
        <a:blip xmlns:r="http://schemas.openxmlformats.org/officeDocument/2006/relationships" r:embed="rId1"/>
        <a:stretch>
          <a:fillRect/>
        </a:stretch>
      </xdr:blipFill>
      <xdr:spPr>
        <a:xfrm>
          <a:off x="76200" y="2362200"/>
          <a:ext cx="6797675" cy="7429500"/>
        </a:xfrm>
        <a:prstGeom prst="rect">
          <a:avLst/>
        </a:prstGeom>
      </xdr:spPr>
    </xdr:pic>
    <xdr:clientData/>
  </xdr:twoCellAnchor>
  <xdr:twoCellAnchor editAs="oneCell">
    <xdr:from>
      <xdr:col>0</xdr:col>
      <xdr:colOff>0</xdr:colOff>
      <xdr:row>0</xdr:row>
      <xdr:rowOff>0</xdr:rowOff>
    </xdr:from>
    <xdr:to>
      <xdr:col>7</xdr:col>
      <xdr:colOff>1533525</xdr:colOff>
      <xdr:row>13</xdr:row>
      <xdr:rowOff>3175</xdr:rowOff>
    </xdr:to>
    <xdr:pic>
      <xdr:nvPicPr>
        <xdr:cNvPr id="3" name="Bild 14"/>
        <xdr:cNvPicPr>
          <a:picLocks/>
        </xdr:cNvPicPr>
      </xdr:nvPicPr>
      <xdr:blipFill>
        <a:blip xmlns:r="http://schemas.openxmlformats.org/officeDocument/2006/relationships" r:embed="rId2"/>
        <a:stretch>
          <a:fillRect/>
        </a:stretch>
      </xdr:blipFill>
      <xdr:spPr>
        <a:xfrm>
          <a:off x="0" y="0"/>
          <a:ext cx="6867525" cy="2355850"/>
        </a:xfrm>
        <a:prstGeom prst="rect">
          <a:avLst/>
        </a:prstGeom>
      </xdr:spPr>
    </xdr:pic>
    <xdr:clientData/>
  </xdr:twoCellAnchor>
  <xdr:twoCellAnchor editAs="oneCell">
    <xdr:from>
      <xdr:col>0</xdr:col>
      <xdr:colOff>257175</xdr:colOff>
      <xdr:row>55</xdr:row>
      <xdr:rowOff>131989</xdr:rowOff>
    </xdr:from>
    <xdr:to>
      <xdr:col>2</xdr:col>
      <xdr:colOff>758501</xdr:colOff>
      <xdr:row>58</xdr:row>
      <xdr:rowOff>42454</xdr:rowOff>
    </xdr:to>
    <xdr:pic>
      <xdr:nvPicPr>
        <xdr:cNvPr id="4" name="Bild 2"/>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5" name="Kopfbereich"/>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6" name="Titel"/>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Regionalreport</a:t>
          </a:r>
          <a:r>
            <a:rPr lang="de-DE" sz="2200" b="1" i="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über </a:t>
          </a:r>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Beschäftigte (Quartalszahlen)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7" name="Region"/>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Leipzig, Stadt (14713)</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8" name="Berichtsmonat"/>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Stichtag: 30. September 2020</a:t>
          </a:r>
        </a:p>
      </xdr:txBody>
    </xdr:sp>
    <xdr:clientData/>
  </xdr:twoCellAnchor>
  <mc:AlternateContent xmlns:mc="http://schemas.openxmlformats.org/markup-compatibility/2006">
    <mc:Choice xmlns:a14="http://schemas.microsoft.com/office/drawing/2010/main" Requires="a14">
      <xdr:twoCellAnchor editAs="oneCell">
        <xdr:from>
          <xdr:col>0</xdr:col>
          <xdr:colOff>533400</xdr:colOff>
          <xdr:row>52</xdr:row>
          <xdr:rowOff>57150</xdr:rowOff>
        </xdr:from>
        <xdr:to>
          <xdr:col>2</xdr:col>
          <xdr:colOff>704850</xdr:colOff>
          <xdr:row>53</xdr:row>
          <xdr:rowOff>104775</xdr:rowOff>
        </xdr:to>
        <xdr:sp macro="" textlink="">
          <xdr:nvSpPr>
            <xdr:cNvPr id="2055" name="ComboBox3" hidden="1">
              <a:extLst>
                <a:ext uri="{63B3BB69-23CF-44E3-9099-C40C66FF867C}">
                  <a14:compatExt spid="_x0000_s20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2"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17</xdr:row>
      <xdr:rowOff>0</xdr:rowOff>
    </xdr:from>
    <xdr:to>
      <xdr:col>0</xdr:col>
      <xdr:colOff>314325</xdr:colOff>
      <xdr:row>17</xdr:row>
      <xdr:rowOff>200025</xdr:rowOff>
    </xdr:to>
    <xdr:sp macro="" textlink="">
      <xdr:nvSpPr>
        <xdr:cNvPr id="3" name="Text Box 10"/>
        <xdr:cNvSpPr txBox="1">
          <a:spLocks noChangeArrowheads="1"/>
        </xdr:cNvSpPr>
      </xdr:nvSpPr>
      <xdr:spPr bwMode="auto">
        <a:xfrm>
          <a:off x="238125" y="3019425"/>
          <a:ext cx="76200" cy="200025"/>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17</xdr:row>
      <xdr:rowOff>200025</xdr:rowOff>
    </xdr:to>
    <xdr:sp macro="" textlink="">
      <xdr:nvSpPr>
        <xdr:cNvPr id="4" name="Text Box 11"/>
        <xdr:cNvSpPr txBox="1">
          <a:spLocks noChangeArrowheads="1"/>
        </xdr:cNvSpPr>
      </xdr:nvSpPr>
      <xdr:spPr bwMode="auto">
        <a:xfrm>
          <a:off x="495300" y="3019425"/>
          <a:ext cx="76200" cy="200025"/>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17</xdr:row>
      <xdr:rowOff>200025</xdr:rowOff>
    </xdr:to>
    <xdr:sp macro="" textlink="">
      <xdr:nvSpPr>
        <xdr:cNvPr id="5" name="Text Box 12"/>
        <xdr:cNvSpPr txBox="1">
          <a:spLocks noChangeArrowheads="1"/>
        </xdr:cNvSpPr>
      </xdr:nvSpPr>
      <xdr:spPr bwMode="auto">
        <a:xfrm>
          <a:off x="495300" y="3019425"/>
          <a:ext cx="76200" cy="2000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371475</xdr:colOff>
      <xdr:row>1</xdr:row>
      <xdr:rowOff>0</xdr:rowOff>
    </xdr:to>
    <xdr:pic>
      <xdr:nvPicPr>
        <xdr:cNvPr id="2" name="Picture 3"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2</xdr:col>
      <xdr:colOff>419100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editAs="oneCell">
    <xdr:from>
      <xdr:col>0</xdr:col>
      <xdr:colOff>19050</xdr:colOff>
      <xdr:row>0</xdr:row>
      <xdr:rowOff>9525</xdr:rowOff>
    </xdr:from>
    <xdr:to>
      <xdr:col>2</xdr:col>
      <xdr:colOff>419100</xdr:colOff>
      <xdr:row>0</xdr:row>
      <xdr:rowOff>400050</xdr:rowOff>
    </xdr:to>
    <xdr:pic>
      <xdr:nvPicPr>
        <xdr:cNvPr id="3"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4" name="Inhalt">
          <a:hlinkClick xmlns:r="http://schemas.openxmlformats.org/officeDocument/2006/relationships" r:id="rId2"/>
        </xdr:cNvPr>
        <xdr:cNvSpPr txBox="1"/>
      </xdr:nvSpPr>
      <xdr:spPr>
        <a:xfrm>
          <a:off x="5356225"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7</xdr:row>
      <xdr:rowOff>95250</xdr:rowOff>
    </xdr:from>
    <xdr:to>
      <xdr:col>5</xdr:col>
      <xdr:colOff>990600</xdr:colOff>
      <xdr:row>12</xdr:row>
      <xdr:rowOff>47625</xdr:rowOff>
    </xdr:to>
    <xdr:graphicFrame macro="">
      <xdr:nvGraphicFramePr>
        <xdr:cNvPr id="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7</xdr:row>
      <xdr:rowOff>95250</xdr:rowOff>
    </xdr:from>
    <xdr:to>
      <xdr:col>8</xdr:col>
      <xdr:colOff>990600</xdr:colOff>
      <xdr:row>12</xdr:row>
      <xdr:rowOff>47625</xdr:rowOff>
    </xdr:to>
    <xdr:graphicFrame macro="">
      <xdr:nvGraphicFramePr>
        <xdr:cNvPr id="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14</xdr:row>
      <xdr:rowOff>38100</xdr:rowOff>
    </xdr:from>
    <xdr:to>
      <xdr:col>5</xdr:col>
      <xdr:colOff>990600</xdr:colOff>
      <xdr:row>43</xdr:row>
      <xdr:rowOff>19050</xdr:rowOff>
    </xdr:to>
    <xdr:graphicFrame macro="">
      <xdr:nvGraphicFramePr>
        <xdr:cNvPr id="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9525</xdr:colOff>
      <xdr:row>14</xdr:row>
      <xdr:rowOff>38100</xdr:rowOff>
    </xdr:from>
    <xdr:to>
      <xdr:col>8</xdr:col>
      <xdr:colOff>990600</xdr:colOff>
      <xdr:row>43</xdr:row>
      <xdr:rowOff>19050</xdr:rowOff>
    </xdr:to>
    <xdr:graphicFrame macro="">
      <xdr:nvGraphicFramePr>
        <xdr:cNvPr id="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19050</xdr:colOff>
      <xdr:row>0</xdr:row>
      <xdr:rowOff>9525</xdr:rowOff>
    </xdr:from>
    <xdr:to>
      <xdr:col>1</xdr:col>
      <xdr:colOff>1257300</xdr:colOff>
      <xdr:row>0</xdr:row>
      <xdr:rowOff>400050</xdr:rowOff>
    </xdr:to>
    <xdr:pic>
      <xdr:nvPicPr>
        <xdr:cNvPr id="6" name="rot" descr="Statistik-4c-200"/>
        <xdr:cNvPicPr>
          <a:picLocks noChangeAspect="1" noChangeArrowheads="1"/>
        </xdr:cNvPicPr>
      </xdr:nvPicPr>
      <xdr:blipFill>
        <a:blip xmlns:r="http://schemas.openxmlformats.org/officeDocument/2006/relationships" r:embed="rId5"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7</xdr:col>
      <xdr:colOff>869950</xdr:colOff>
      <xdr:row>2</xdr:row>
      <xdr:rowOff>0</xdr:rowOff>
    </xdr:from>
    <xdr:to>
      <xdr:col>9</xdr:col>
      <xdr:colOff>88900</xdr:colOff>
      <xdr:row>3</xdr:row>
      <xdr:rowOff>38100</xdr:rowOff>
    </xdr:to>
    <xdr:sp macro="" textlink="">
      <xdr:nvSpPr>
        <xdr:cNvPr id="7" name="Inhalt">
          <a:hlinkClick xmlns:r="http://schemas.openxmlformats.org/officeDocument/2006/relationships" r:id="rId6"/>
        </xdr:cNvPr>
        <xdr:cNvSpPr txBox="1"/>
      </xdr:nvSpPr>
      <xdr:spPr>
        <a:xfrm>
          <a:off x="8118475"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2</xdr:col>
      <xdr:colOff>428625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534670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3</xdr:col>
      <xdr:colOff>1085850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10</xdr:col>
      <xdr:colOff>165100</xdr:colOff>
      <xdr:row>2</xdr:row>
      <xdr:rowOff>0</xdr:rowOff>
    </xdr:from>
    <xdr:to>
      <xdr:col>12</xdr:col>
      <xdr:colOff>88900</xdr:colOff>
      <xdr:row>2</xdr:row>
      <xdr:rowOff>228600</xdr:rowOff>
    </xdr:to>
    <xdr:sp macro="" textlink="">
      <xdr:nvSpPr>
        <xdr:cNvPr id="3" name="Inhalt">
          <a:hlinkClick xmlns:r="http://schemas.openxmlformats.org/officeDocument/2006/relationships" r:id="rId2"/>
        </xdr:cNvPr>
        <xdr:cNvSpPr txBox="1"/>
      </xdr:nvSpPr>
      <xdr:spPr>
        <a:xfrm>
          <a:off x="67945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5278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2</xdr:col>
      <xdr:colOff>76200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5699125"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3</xdr:col>
      <xdr:colOff>1181100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10</xdr:col>
      <xdr:colOff>165100</xdr:colOff>
      <xdr:row>2</xdr:row>
      <xdr:rowOff>0</xdr:rowOff>
    </xdr:from>
    <xdr:to>
      <xdr:col>12</xdr:col>
      <xdr:colOff>88900</xdr:colOff>
      <xdr:row>2</xdr:row>
      <xdr:rowOff>228600</xdr:rowOff>
    </xdr:to>
    <xdr:sp macro="" textlink="">
      <xdr:nvSpPr>
        <xdr:cNvPr id="3" name="Inhalt">
          <a:hlinkClick xmlns:r="http://schemas.openxmlformats.org/officeDocument/2006/relationships" r:id="rId2"/>
        </xdr:cNvPr>
        <xdr:cNvSpPr txBox="1"/>
      </xdr:nvSpPr>
      <xdr:spPr>
        <a:xfrm>
          <a:off x="631825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92785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4</xdr:col>
      <xdr:colOff>733425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10</xdr:col>
      <xdr:colOff>165100</xdr:colOff>
      <xdr:row>2</xdr:row>
      <xdr:rowOff>0</xdr:rowOff>
    </xdr:from>
    <xdr:to>
      <xdr:col>12</xdr:col>
      <xdr:colOff>88900</xdr:colOff>
      <xdr:row>2</xdr:row>
      <xdr:rowOff>228600</xdr:rowOff>
    </xdr:to>
    <xdr:sp macro="" textlink="">
      <xdr:nvSpPr>
        <xdr:cNvPr id="3" name="Inhalt">
          <a:hlinkClick xmlns:r="http://schemas.openxmlformats.org/officeDocument/2006/relationships" r:id="rId2"/>
        </xdr:cNvPr>
        <xdr:cNvSpPr txBox="1"/>
      </xdr:nvSpPr>
      <xdr:spPr>
        <a:xfrm>
          <a:off x="5775325" y="609600"/>
          <a:ext cx="11525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xdr:from>
      <xdr:col>10</xdr:col>
      <xdr:colOff>98425</xdr:colOff>
      <xdr:row>2</xdr:row>
      <xdr:rowOff>0</xdr:rowOff>
    </xdr:from>
    <xdr:to>
      <xdr:col>12</xdr:col>
      <xdr:colOff>0</xdr:colOff>
      <xdr:row>2</xdr:row>
      <xdr:rowOff>228600</xdr:rowOff>
    </xdr:to>
    <xdr:sp macro="" textlink="">
      <xdr:nvSpPr>
        <xdr:cNvPr id="4" name="Inhalt">
          <a:hlinkClick xmlns:r="http://schemas.openxmlformats.org/officeDocument/2006/relationships" r:id="rId2"/>
        </xdr:cNvPr>
        <xdr:cNvSpPr txBox="1"/>
      </xdr:nvSpPr>
      <xdr:spPr>
        <a:xfrm>
          <a:off x="5708650" y="609600"/>
          <a:ext cx="11303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92785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92785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58</xdr:row>
      <xdr:rowOff>0</xdr:rowOff>
    </xdr:from>
    <xdr:to>
      <xdr:col>11</xdr:col>
      <xdr:colOff>76200</xdr:colOff>
      <xdr:row>58</xdr:row>
      <xdr:rowOff>0</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0</xdr:rowOff>
    </xdr:from>
    <xdr:to>
      <xdr:col>11</xdr:col>
      <xdr:colOff>66675</xdr:colOff>
      <xdr:row>58</xdr:row>
      <xdr:rowOff>0</xdr:rowOff>
    </xdr:to>
    <xdr:graphicFrame macro="">
      <xdr:nvGraphicFramePr>
        <xdr:cNvPr id="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xdr:colOff>
      <xdr:row>0</xdr:row>
      <xdr:rowOff>9525</xdr:rowOff>
    </xdr:from>
    <xdr:to>
      <xdr:col>2</xdr:col>
      <xdr:colOff>152400</xdr:colOff>
      <xdr:row>0</xdr:row>
      <xdr:rowOff>400050</xdr:rowOff>
    </xdr:to>
    <xdr:pic>
      <xdr:nvPicPr>
        <xdr:cNvPr id="4" name="rot" descr="Statistik-4c-200"/>
        <xdr:cNvPicPr>
          <a:picLocks noChangeAspect="1" noChangeArrowheads="1"/>
        </xdr:cNvPicPr>
      </xdr:nvPicPr>
      <xdr:blipFill>
        <a:blip xmlns:r="http://schemas.openxmlformats.org/officeDocument/2006/relationships" r:embed="rId3"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0</xdr:col>
      <xdr:colOff>0</xdr:colOff>
      <xdr:row>56</xdr:row>
      <xdr:rowOff>136526</xdr:rowOff>
    </xdr:from>
    <xdr:to>
      <xdr:col>12</xdr:col>
      <xdr:colOff>485774</xdr:colOff>
      <xdr:row>71</xdr:row>
      <xdr:rowOff>63500</xdr:rowOff>
    </xdr:to>
    <xdr:graphicFrame macro="">
      <xdr:nvGraphicFramePr>
        <xdr:cNvPr id="5"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165100</xdr:colOff>
      <xdr:row>2</xdr:row>
      <xdr:rowOff>0</xdr:rowOff>
    </xdr:from>
    <xdr:to>
      <xdr:col>13</xdr:col>
      <xdr:colOff>88900</xdr:colOff>
      <xdr:row>2</xdr:row>
      <xdr:rowOff>228600</xdr:rowOff>
    </xdr:to>
    <xdr:sp macro="" textlink="">
      <xdr:nvSpPr>
        <xdr:cNvPr id="6" name="Inhalt">
          <a:hlinkClick xmlns:r="http://schemas.openxmlformats.org/officeDocument/2006/relationships" r:id="rId5"/>
        </xdr:cNvPr>
        <xdr:cNvSpPr txBox="1"/>
      </xdr:nvSpPr>
      <xdr:spPr>
        <a:xfrm>
          <a:off x="776605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171450</xdr:colOff>
      <xdr:row>3</xdr:row>
      <xdr:rowOff>38100</xdr:rowOff>
    </xdr:to>
    <xdr:sp macro="" textlink="">
      <xdr:nvSpPr>
        <xdr:cNvPr id="2" name="Inhalt">
          <a:hlinkClick xmlns:r="http://schemas.openxmlformats.org/officeDocument/2006/relationships" r:id="rId1"/>
        </xdr:cNvPr>
        <xdr:cNvSpPr txBox="1"/>
      </xdr:nvSpPr>
      <xdr:spPr>
        <a:xfrm>
          <a:off x="0" y="3810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1676400</xdr:colOff>
      <xdr:row>0</xdr:row>
      <xdr:rowOff>381000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288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4813300</xdr:colOff>
      <xdr:row>2</xdr:row>
      <xdr:rowOff>0</xdr:rowOff>
    </xdr:from>
    <xdr:to>
      <xdr:col>2</xdr:col>
      <xdr:colOff>88900</xdr:colOff>
      <xdr:row>3</xdr:row>
      <xdr:rowOff>38100</xdr:rowOff>
    </xdr:to>
    <xdr:sp macro="" textlink="">
      <xdr:nvSpPr>
        <xdr:cNvPr id="3" name="Inhalt">
          <a:hlinkClick xmlns:r="http://schemas.openxmlformats.org/officeDocument/2006/relationships" r:id="rId2"/>
        </xdr:cNvPr>
        <xdr:cNvSpPr txBox="1"/>
      </xdr:nvSpPr>
      <xdr:spPr>
        <a:xfrm>
          <a:off x="4965700" y="7143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3.xml><?xml version="1.0" encoding="utf-8"?>
<xdr:wsDr xmlns:xdr="http://schemas.openxmlformats.org/drawingml/2006/spreadsheetDrawing" xmlns:a="http://schemas.openxmlformats.org/drawingml/2006/main">
  <xdr:oneCellAnchor>
    <xdr:from>
      <xdr:col>9</xdr:col>
      <xdr:colOff>647700</xdr:colOff>
      <xdr:row>43</xdr:row>
      <xdr:rowOff>76200</xdr:rowOff>
    </xdr:from>
    <xdr:ext cx="184731" cy="264560"/>
    <xdr:sp macro="" textlink="">
      <xdr:nvSpPr>
        <xdr:cNvPr id="2" name="Textfeld 1"/>
        <xdr:cNvSpPr txBox="1"/>
      </xdr:nvSpPr>
      <xdr:spPr>
        <a:xfrm>
          <a:off x="11620500" y="1774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oneCell">
    <xdr:from>
      <xdr:col>0</xdr:col>
      <xdr:colOff>0</xdr:colOff>
      <xdr:row>0</xdr:row>
      <xdr:rowOff>0</xdr:rowOff>
    </xdr:from>
    <xdr:to>
      <xdr:col>1</xdr:col>
      <xdr:colOff>1676400</xdr:colOff>
      <xdr:row>0</xdr:row>
      <xdr:rowOff>381000</xdr:rowOff>
    </xdr:to>
    <xdr:pic>
      <xdr:nvPicPr>
        <xdr:cNvPr id="3"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4813300</xdr:colOff>
      <xdr:row>2</xdr:row>
      <xdr:rowOff>0</xdr:rowOff>
    </xdr:from>
    <xdr:to>
      <xdr:col>2</xdr:col>
      <xdr:colOff>88900</xdr:colOff>
      <xdr:row>2</xdr:row>
      <xdr:rowOff>228600</xdr:rowOff>
    </xdr:to>
    <xdr:sp macro="" textlink="">
      <xdr:nvSpPr>
        <xdr:cNvPr id="4" name="Inhalt">
          <a:hlinkClick xmlns:r="http://schemas.openxmlformats.org/officeDocument/2006/relationships" r:id="rId2"/>
        </xdr:cNvPr>
        <xdr:cNvSpPr txBox="1"/>
      </xdr:nvSpPr>
      <xdr:spPr>
        <a:xfrm>
          <a:off x="4956175" y="8286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oneCellAnchor>
    <xdr:from>
      <xdr:col>8</xdr:col>
      <xdr:colOff>662940</xdr:colOff>
      <xdr:row>40</xdr:row>
      <xdr:rowOff>76200</xdr:rowOff>
    </xdr:from>
    <xdr:ext cx="192428" cy="264560"/>
    <xdr:sp macro="" textlink="">
      <xdr:nvSpPr>
        <xdr:cNvPr id="2" name="Textfeld 1"/>
        <xdr:cNvSpPr txBox="1"/>
      </xdr:nvSpPr>
      <xdr:spPr>
        <a:xfrm>
          <a:off x="10988040" y="18430875"/>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1857375</xdr:colOff>
      <xdr:row>0</xdr:row>
      <xdr:rowOff>466725</xdr:rowOff>
    </xdr:to>
    <xdr:pic>
      <xdr:nvPicPr>
        <xdr:cNvPr id="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hyperlink" Target="mailto:%20Statistik-Service-Suedost@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Statischer-Content/Grundlagen/Methodik-Qualitaet/Methodenberichte/Beschaeftigungsstatistik/Generische-Publikationen/Methodenbericht-Befristete-Beschaeftigung.pdf"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statistik.arbeitsagentur.de/Statischer-Content/Grundlagen/Methodik-Qualitaet/Qualitaetsberichte/Generische-Publikationen/Qualitaetsbericht-Statistik-Beschaeftigung.pdf"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s://statistik.arbeitsagentur.de/DE/Statischer-Content/Grundlagen/Methodik-Qualitaet/Qualitaetsberichte/Generische-Publikationen/Qualitaetsbericht-Statistik-Beschaeftigung.pdf"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25.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D11"/>
  <sheetViews>
    <sheetView showGridLines="0" zoomScaleNormal="100" workbookViewId="0"/>
  </sheetViews>
  <sheetFormatPr baseColWidth="10" defaultColWidth="9.85546875" defaultRowHeight="16.5" customHeight="1" x14ac:dyDescent="0.2"/>
  <cols>
    <col min="1" max="1" width="7.42578125" style="7" customWidth="1"/>
    <col min="2" max="2" width="69.28515625" style="7" customWidth="1"/>
    <col min="3" max="3" width="9.28515625" style="7" customWidth="1"/>
    <col min="4" max="4" width="5.42578125" style="7" customWidth="1"/>
    <col min="5" max="16384" width="9.85546875" style="7"/>
  </cols>
  <sheetData>
    <row r="1" spans="1:4" s="4" customFormat="1" ht="36.75" customHeight="1" x14ac:dyDescent="0.2">
      <c r="A1" s="1"/>
      <c r="B1" s="2"/>
      <c r="C1" s="2"/>
      <c r="D1" s="3"/>
    </row>
    <row r="2" spans="1:4" s="4" customFormat="1" ht="12.75" customHeight="1" x14ac:dyDescent="0.2">
      <c r="A2" s="5"/>
      <c r="B2" s="6"/>
      <c r="C2" s="6"/>
      <c r="D2" s="6"/>
    </row>
    <row r="5" spans="1:4" ht="16.5" customHeight="1" x14ac:dyDescent="0.2">
      <c r="B5" s="8"/>
    </row>
    <row r="6" spans="1:4" ht="16.5" customHeight="1" x14ac:dyDescent="0.25">
      <c r="B6" s="9" t="s">
        <v>0</v>
      </c>
    </row>
    <row r="7" spans="1:4" ht="16.5" customHeight="1" x14ac:dyDescent="0.25">
      <c r="B7" s="9" t="s">
        <v>1</v>
      </c>
    </row>
    <row r="8" spans="1:4" ht="16.5" customHeight="1" x14ac:dyDescent="0.25">
      <c r="B8" s="9" t="s">
        <v>2</v>
      </c>
    </row>
    <row r="9" spans="1:4" ht="16.5" customHeight="1" x14ac:dyDescent="0.25">
      <c r="B9" s="9" t="s">
        <v>3</v>
      </c>
    </row>
    <row r="10" spans="1:4" ht="16.5" customHeight="1" x14ac:dyDescent="0.25">
      <c r="B10" s="9" t="s">
        <v>4</v>
      </c>
    </row>
    <row r="11" spans="1:4" ht="16.5" customHeight="1" x14ac:dyDescent="0.2">
      <c r="B11" s="10"/>
    </row>
  </sheetData>
  <dataConsolidate/>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2">
    <pageSetUpPr fitToPage="1"/>
  </sheetPr>
  <dimension ref="N64"/>
  <sheetViews>
    <sheetView showGridLines="0" tabSelected="1" zoomScaleNormal="100" workbookViewId="0"/>
  </sheetViews>
  <sheetFormatPr baseColWidth="10" defaultRowHeight="14.25" x14ac:dyDescent="0.2"/>
  <cols>
    <col min="1" max="7" width="11.42578125" style="12"/>
    <col min="8" max="8" width="26.85546875" style="12" customWidth="1"/>
    <col min="9" max="16384" width="11.42578125" style="12"/>
  </cols>
  <sheetData>
    <row r="64" spans="14:14" x14ac:dyDescent="0.2">
      <c r="N64" s="11" t="s">
        <v>5</v>
      </c>
    </row>
  </sheetData>
  <dataConsolidate/>
  <pageMargins left="0" right="0" top="0" bottom="0" header="0.16" footer="0"/>
  <pageSetup paperSize="9" scale="96" orientation="portrait" r:id="rId1"/>
  <drawing r:id="rId2"/>
  <legacyDrawing r:id="rId3"/>
  <controls>
    <mc:AlternateContent xmlns:mc="http://schemas.openxmlformats.org/markup-compatibility/2006">
      <mc:Choice Requires="x14">
        <control shapeId="2055" r:id="rId4" name="ComboBox3">
          <controlPr autoLine="0" r:id="rId5">
            <anchor moveWithCells="1">
              <from>
                <xdr:col>0</xdr:col>
                <xdr:colOff>533400</xdr:colOff>
                <xdr:row>52</xdr:row>
                <xdr:rowOff>57150</xdr:rowOff>
              </from>
              <to>
                <xdr:col>2</xdr:col>
                <xdr:colOff>704850</xdr:colOff>
                <xdr:row>53</xdr:row>
                <xdr:rowOff>104775</xdr:rowOff>
              </to>
            </anchor>
          </controlPr>
        </control>
      </mc:Choice>
      <mc:Fallback>
        <control shapeId="2055" r:id="rId4" name="ComboBox3"/>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pageSetUpPr fitToPage="1"/>
  </sheetPr>
  <dimension ref="A1:F54"/>
  <sheetViews>
    <sheetView showGridLines="0" zoomScaleNormal="100" zoomScaleSheetLayoutView="100" workbookViewId="0"/>
  </sheetViews>
  <sheetFormatPr baseColWidth="10" defaultColWidth="9.85546875" defaultRowHeight="16.5" customHeight="1" x14ac:dyDescent="0.2"/>
  <cols>
    <col min="1" max="1" width="7.42578125" style="23" customWidth="1"/>
    <col min="2" max="2" width="16.140625" style="23" customWidth="1"/>
    <col min="3" max="3" width="48.42578125" style="23" customWidth="1"/>
    <col min="4" max="5" width="5.7109375" style="23" customWidth="1"/>
    <col min="6" max="6" width="12.140625" style="23" customWidth="1"/>
    <col min="7" max="256" width="9.85546875" style="23"/>
    <col min="257" max="257" width="7.42578125" style="23" customWidth="1"/>
    <col min="258" max="258" width="16.140625" style="23" customWidth="1"/>
    <col min="259" max="259" width="48.42578125" style="23" customWidth="1"/>
    <col min="260" max="261" width="5.7109375" style="23" customWidth="1"/>
    <col min="262" max="262" width="12.140625" style="23" customWidth="1"/>
    <col min="263" max="512" width="9.85546875" style="23"/>
    <col min="513" max="513" width="7.42578125" style="23" customWidth="1"/>
    <col min="514" max="514" width="16.140625" style="23" customWidth="1"/>
    <col min="515" max="515" width="48.42578125" style="23" customWidth="1"/>
    <col min="516" max="517" width="5.7109375" style="23" customWidth="1"/>
    <col min="518" max="518" width="12.140625" style="23" customWidth="1"/>
    <col min="519" max="768" width="9.85546875" style="23"/>
    <col min="769" max="769" width="7.42578125" style="23" customWidth="1"/>
    <col min="770" max="770" width="16.140625" style="23" customWidth="1"/>
    <col min="771" max="771" width="48.42578125" style="23" customWidth="1"/>
    <col min="772" max="773" width="5.7109375" style="23" customWidth="1"/>
    <col min="774" max="774" width="12.140625" style="23" customWidth="1"/>
    <col min="775" max="1024" width="9.85546875" style="23"/>
    <col min="1025" max="1025" width="7.42578125" style="23" customWidth="1"/>
    <col min="1026" max="1026" width="16.140625" style="23" customWidth="1"/>
    <col min="1027" max="1027" width="48.42578125" style="23" customWidth="1"/>
    <col min="1028" max="1029" width="5.7109375" style="23" customWidth="1"/>
    <col min="1030" max="1030" width="12.140625" style="23" customWidth="1"/>
    <col min="1031" max="1280" width="9.85546875" style="23"/>
    <col min="1281" max="1281" width="7.42578125" style="23" customWidth="1"/>
    <col min="1282" max="1282" width="16.140625" style="23" customWidth="1"/>
    <col min="1283" max="1283" width="48.42578125" style="23" customWidth="1"/>
    <col min="1284" max="1285" width="5.7109375" style="23" customWidth="1"/>
    <col min="1286" max="1286" width="12.140625" style="23" customWidth="1"/>
    <col min="1287" max="1536" width="9.85546875" style="23"/>
    <col min="1537" max="1537" width="7.42578125" style="23" customWidth="1"/>
    <col min="1538" max="1538" width="16.140625" style="23" customWidth="1"/>
    <col min="1539" max="1539" width="48.42578125" style="23" customWidth="1"/>
    <col min="1540" max="1541" width="5.7109375" style="23" customWidth="1"/>
    <col min="1542" max="1542" width="12.140625" style="23" customWidth="1"/>
    <col min="1543" max="1792" width="9.85546875" style="23"/>
    <col min="1793" max="1793" width="7.42578125" style="23" customWidth="1"/>
    <col min="1794" max="1794" width="16.140625" style="23" customWidth="1"/>
    <col min="1795" max="1795" width="48.42578125" style="23" customWidth="1"/>
    <col min="1796" max="1797" width="5.7109375" style="23" customWidth="1"/>
    <col min="1798" max="1798" width="12.140625" style="23" customWidth="1"/>
    <col min="1799" max="2048" width="9.85546875" style="23"/>
    <col min="2049" max="2049" width="7.42578125" style="23" customWidth="1"/>
    <col min="2050" max="2050" width="16.140625" style="23" customWidth="1"/>
    <col min="2051" max="2051" width="48.42578125" style="23" customWidth="1"/>
    <col min="2052" max="2053" width="5.7109375" style="23" customWidth="1"/>
    <col min="2054" max="2054" width="12.140625" style="23" customWidth="1"/>
    <col min="2055" max="2304" width="9.85546875" style="23"/>
    <col min="2305" max="2305" width="7.42578125" style="23" customWidth="1"/>
    <col min="2306" max="2306" width="16.140625" style="23" customWidth="1"/>
    <col min="2307" max="2307" width="48.42578125" style="23" customWidth="1"/>
    <col min="2308" max="2309" width="5.7109375" style="23" customWidth="1"/>
    <col min="2310" max="2310" width="12.140625" style="23" customWidth="1"/>
    <col min="2311" max="2560" width="9.85546875" style="23"/>
    <col min="2561" max="2561" width="7.42578125" style="23" customWidth="1"/>
    <col min="2562" max="2562" width="16.140625" style="23" customWidth="1"/>
    <col min="2563" max="2563" width="48.42578125" style="23" customWidth="1"/>
    <col min="2564" max="2565" width="5.7109375" style="23" customWidth="1"/>
    <col min="2566" max="2566" width="12.140625" style="23" customWidth="1"/>
    <col min="2567" max="2816" width="9.85546875" style="23"/>
    <col min="2817" max="2817" width="7.42578125" style="23" customWidth="1"/>
    <col min="2818" max="2818" width="16.140625" style="23" customWidth="1"/>
    <col min="2819" max="2819" width="48.42578125" style="23" customWidth="1"/>
    <col min="2820" max="2821" width="5.7109375" style="23" customWidth="1"/>
    <col min="2822" max="2822" width="12.140625" style="23" customWidth="1"/>
    <col min="2823" max="3072" width="9.85546875" style="23"/>
    <col min="3073" max="3073" width="7.42578125" style="23" customWidth="1"/>
    <col min="3074" max="3074" width="16.140625" style="23" customWidth="1"/>
    <col min="3075" max="3075" width="48.42578125" style="23" customWidth="1"/>
    <col min="3076" max="3077" width="5.7109375" style="23" customWidth="1"/>
    <col min="3078" max="3078" width="12.140625" style="23" customWidth="1"/>
    <col min="3079" max="3328" width="9.85546875" style="23"/>
    <col min="3329" max="3329" width="7.42578125" style="23" customWidth="1"/>
    <col min="3330" max="3330" width="16.140625" style="23" customWidth="1"/>
    <col min="3331" max="3331" width="48.42578125" style="23" customWidth="1"/>
    <col min="3332" max="3333" width="5.7109375" style="23" customWidth="1"/>
    <col min="3334" max="3334" width="12.140625" style="23" customWidth="1"/>
    <col min="3335" max="3584" width="9.85546875" style="23"/>
    <col min="3585" max="3585" width="7.42578125" style="23" customWidth="1"/>
    <col min="3586" max="3586" width="16.140625" style="23" customWidth="1"/>
    <col min="3587" max="3587" width="48.42578125" style="23" customWidth="1"/>
    <col min="3588" max="3589" width="5.7109375" style="23" customWidth="1"/>
    <col min="3590" max="3590" width="12.140625" style="23" customWidth="1"/>
    <col min="3591" max="3840" width="9.85546875" style="23"/>
    <col min="3841" max="3841" width="7.42578125" style="23" customWidth="1"/>
    <col min="3842" max="3842" width="16.140625" style="23" customWidth="1"/>
    <col min="3843" max="3843" width="48.42578125" style="23" customWidth="1"/>
    <col min="3844" max="3845" width="5.7109375" style="23" customWidth="1"/>
    <col min="3846" max="3846" width="12.140625" style="23" customWidth="1"/>
    <col min="3847" max="4096" width="9.85546875" style="23"/>
    <col min="4097" max="4097" width="7.42578125" style="23" customWidth="1"/>
    <col min="4098" max="4098" width="16.140625" style="23" customWidth="1"/>
    <col min="4099" max="4099" width="48.42578125" style="23" customWidth="1"/>
    <col min="4100" max="4101" width="5.7109375" style="23" customWidth="1"/>
    <col min="4102" max="4102" width="12.140625" style="23" customWidth="1"/>
    <col min="4103" max="4352" width="9.85546875" style="23"/>
    <col min="4353" max="4353" width="7.42578125" style="23" customWidth="1"/>
    <col min="4354" max="4354" width="16.140625" style="23" customWidth="1"/>
    <col min="4355" max="4355" width="48.42578125" style="23" customWidth="1"/>
    <col min="4356" max="4357" width="5.7109375" style="23" customWidth="1"/>
    <col min="4358" max="4358" width="12.140625" style="23" customWidth="1"/>
    <col min="4359" max="4608" width="9.85546875" style="23"/>
    <col min="4609" max="4609" width="7.42578125" style="23" customWidth="1"/>
    <col min="4610" max="4610" width="16.140625" style="23" customWidth="1"/>
    <col min="4611" max="4611" width="48.42578125" style="23" customWidth="1"/>
    <col min="4612" max="4613" width="5.7109375" style="23" customWidth="1"/>
    <col min="4614" max="4614" width="12.140625" style="23" customWidth="1"/>
    <col min="4615" max="4864" width="9.85546875" style="23"/>
    <col min="4865" max="4865" width="7.42578125" style="23" customWidth="1"/>
    <col min="4866" max="4866" width="16.140625" style="23" customWidth="1"/>
    <col min="4867" max="4867" width="48.42578125" style="23" customWidth="1"/>
    <col min="4868" max="4869" width="5.7109375" style="23" customWidth="1"/>
    <col min="4870" max="4870" width="12.140625" style="23" customWidth="1"/>
    <col min="4871" max="5120" width="9.85546875" style="23"/>
    <col min="5121" max="5121" width="7.42578125" style="23" customWidth="1"/>
    <col min="5122" max="5122" width="16.140625" style="23" customWidth="1"/>
    <col min="5123" max="5123" width="48.42578125" style="23" customWidth="1"/>
    <col min="5124" max="5125" width="5.7109375" style="23" customWidth="1"/>
    <col min="5126" max="5126" width="12.140625" style="23" customWidth="1"/>
    <col min="5127" max="5376" width="9.85546875" style="23"/>
    <col min="5377" max="5377" width="7.42578125" style="23" customWidth="1"/>
    <col min="5378" max="5378" width="16.140625" style="23" customWidth="1"/>
    <col min="5379" max="5379" width="48.42578125" style="23" customWidth="1"/>
    <col min="5380" max="5381" width="5.7109375" style="23" customWidth="1"/>
    <col min="5382" max="5382" width="12.140625" style="23" customWidth="1"/>
    <col min="5383" max="5632" width="9.85546875" style="23"/>
    <col min="5633" max="5633" width="7.42578125" style="23" customWidth="1"/>
    <col min="5634" max="5634" width="16.140625" style="23" customWidth="1"/>
    <col min="5635" max="5635" width="48.42578125" style="23" customWidth="1"/>
    <col min="5636" max="5637" width="5.7109375" style="23" customWidth="1"/>
    <col min="5638" max="5638" width="12.140625" style="23" customWidth="1"/>
    <col min="5639" max="5888" width="9.85546875" style="23"/>
    <col min="5889" max="5889" width="7.42578125" style="23" customWidth="1"/>
    <col min="5890" max="5890" width="16.140625" style="23" customWidth="1"/>
    <col min="5891" max="5891" width="48.42578125" style="23" customWidth="1"/>
    <col min="5892" max="5893" width="5.7109375" style="23" customWidth="1"/>
    <col min="5894" max="5894" width="12.140625" style="23" customWidth="1"/>
    <col min="5895" max="6144" width="9.85546875" style="23"/>
    <col min="6145" max="6145" width="7.42578125" style="23" customWidth="1"/>
    <col min="6146" max="6146" width="16.140625" style="23" customWidth="1"/>
    <col min="6147" max="6147" width="48.42578125" style="23" customWidth="1"/>
    <col min="6148" max="6149" width="5.7109375" style="23" customWidth="1"/>
    <col min="6150" max="6150" width="12.140625" style="23" customWidth="1"/>
    <col min="6151" max="6400" width="9.85546875" style="23"/>
    <col min="6401" max="6401" width="7.42578125" style="23" customWidth="1"/>
    <col min="6402" max="6402" width="16.140625" style="23" customWidth="1"/>
    <col min="6403" max="6403" width="48.42578125" style="23" customWidth="1"/>
    <col min="6404" max="6405" width="5.7109375" style="23" customWidth="1"/>
    <col min="6406" max="6406" width="12.140625" style="23" customWidth="1"/>
    <col min="6407" max="6656" width="9.85546875" style="23"/>
    <col min="6657" max="6657" width="7.42578125" style="23" customWidth="1"/>
    <col min="6658" max="6658" width="16.140625" style="23" customWidth="1"/>
    <col min="6659" max="6659" width="48.42578125" style="23" customWidth="1"/>
    <col min="6660" max="6661" width="5.7109375" style="23" customWidth="1"/>
    <col min="6662" max="6662" width="12.140625" style="23" customWidth="1"/>
    <col min="6663" max="6912" width="9.85546875" style="23"/>
    <col min="6913" max="6913" width="7.42578125" style="23" customWidth="1"/>
    <col min="6914" max="6914" width="16.140625" style="23" customWidth="1"/>
    <col min="6915" max="6915" width="48.42578125" style="23" customWidth="1"/>
    <col min="6916" max="6917" width="5.7109375" style="23" customWidth="1"/>
    <col min="6918" max="6918" width="12.140625" style="23" customWidth="1"/>
    <col min="6919" max="7168" width="9.85546875" style="23"/>
    <col min="7169" max="7169" width="7.42578125" style="23" customWidth="1"/>
    <col min="7170" max="7170" width="16.140625" style="23" customWidth="1"/>
    <col min="7171" max="7171" width="48.42578125" style="23" customWidth="1"/>
    <col min="7172" max="7173" width="5.7109375" style="23" customWidth="1"/>
    <col min="7174" max="7174" width="12.140625" style="23" customWidth="1"/>
    <col min="7175" max="7424" width="9.85546875" style="23"/>
    <col min="7425" max="7425" width="7.42578125" style="23" customWidth="1"/>
    <col min="7426" max="7426" width="16.140625" style="23" customWidth="1"/>
    <col min="7427" max="7427" width="48.42578125" style="23" customWidth="1"/>
    <col min="7428" max="7429" width="5.7109375" style="23" customWidth="1"/>
    <col min="7430" max="7430" width="12.140625" style="23" customWidth="1"/>
    <col min="7431" max="7680" width="9.85546875" style="23"/>
    <col min="7681" max="7681" width="7.42578125" style="23" customWidth="1"/>
    <col min="7682" max="7682" width="16.140625" style="23" customWidth="1"/>
    <col min="7683" max="7683" width="48.42578125" style="23" customWidth="1"/>
    <col min="7684" max="7685" width="5.7109375" style="23" customWidth="1"/>
    <col min="7686" max="7686" width="12.140625" style="23" customWidth="1"/>
    <col min="7687" max="7936" width="9.85546875" style="23"/>
    <col min="7937" max="7937" width="7.42578125" style="23" customWidth="1"/>
    <col min="7938" max="7938" width="16.140625" style="23" customWidth="1"/>
    <col min="7939" max="7939" width="48.42578125" style="23" customWidth="1"/>
    <col min="7940" max="7941" width="5.7109375" style="23" customWidth="1"/>
    <col min="7942" max="7942" width="12.140625" style="23" customWidth="1"/>
    <col min="7943" max="8192" width="9.85546875" style="23"/>
    <col min="8193" max="8193" width="7.42578125" style="23" customWidth="1"/>
    <col min="8194" max="8194" width="16.140625" style="23" customWidth="1"/>
    <col min="8195" max="8195" width="48.42578125" style="23" customWidth="1"/>
    <col min="8196" max="8197" width="5.7109375" style="23" customWidth="1"/>
    <col min="8198" max="8198" width="12.140625" style="23" customWidth="1"/>
    <col min="8199" max="8448" width="9.85546875" style="23"/>
    <col min="8449" max="8449" width="7.42578125" style="23" customWidth="1"/>
    <col min="8450" max="8450" width="16.140625" style="23" customWidth="1"/>
    <col min="8451" max="8451" width="48.42578125" style="23" customWidth="1"/>
    <col min="8452" max="8453" width="5.7109375" style="23" customWidth="1"/>
    <col min="8454" max="8454" width="12.140625" style="23" customWidth="1"/>
    <col min="8455" max="8704" width="9.85546875" style="23"/>
    <col min="8705" max="8705" width="7.42578125" style="23" customWidth="1"/>
    <col min="8706" max="8706" width="16.140625" style="23" customWidth="1"/>
    <col min="8707" max="8707" width="48.42578125" style="23" customWidth="1"/>
    <col min="8708" max="8709" width="5.7109375" style="23" customWidth="1"/>
    <col min="8710" max="8710" width="12.140625" style="23" customWidth="1"/>
    <col min="8711" max="8960" width="9.85546875" style="23"/>
    <col min="8961" max="8961" width="7.42578125" style="23" customWidth="1"/>
    <col min="8962" max="8962" width="16.140625" style="23" customWidth="1"/>
    <col min="8963" max="8963" width="48.42578125" style="23" customWidth="1"/>
    <col min="8964" max="8965" width="5.7109375" style="23" customWidth="1"/>
    <col min="8966" max="8966" width="12.140625" style="23" customWidth="1"/>
    <col min="8967" max="9216" width="9.85546875" style="23"/>
    <col min="9217" max="9217" width="7.42578125" style="23" customWidth="1"/>
    <col min="9218" max="9218" width="16.140625" style="23" customWidth="1"/>
    <col min="9219" max="9219" width="48.42578125" style="23" customWidth="1"/>
    <col min="9220" max="9221" width="5.7109375" style="23" customWidth="1"/>
    <col min="9222" max="9222" width="12.140625" style="23" customWidth="1"/>
    <col min="9223" max="9472" width="9.85546875" style="23"/>
    <col min="9473" max="9473" width="7.42578125" style="23" customWidth="1"/>
    <col min="9474" max="9474" width="16.140625" style="23" customWidth="1"/>
    <col min="9475" max="9475" width="48.42578125" style="23" customWidth="1"/>
    <col min="9476" max="9477" width="5.7109375" style="23" customWidth="1"/>
    <col min="9478" max="9478" width="12.140625" style="23" customWidth="1"/>
    <col min="9479" max="9728" width="9.85546875" style="23"/>
    <col min="9729" max="9729" width="7.42578125" style="23" customWidth="1"/>
    <col min="9730" max="9730" width="16.140625" style="23" customWidth="1"/>
    <col min="9731" max="9731" width="48.42578125" style="23" customWidth="1"/>
    <col min="9732" max="9733" width="5.7109375" style="23" customWidth="1"/>
    <col min="9734" max="9734" width="12.140625" style="23" customWidth="1"/>
    <col min="9735" max="9984" width="9.85546875" style="23"/>
    <col min="9985" max="9985" width="7.42578125" style="23" customWidth="1"/>
    <col min="9986" max="9986" width="16.140625" style="23" customWidth="1"/>
    <col min="9987" max="9987" width="48.42578125" style="23" customWidth="1"/>
    <col min="9988" max="9989" width="5.7109375" style="23" customWidth="1"/>
    <col min="9990" max="9990" width="12.140625" style="23" customWidth="1"/>
    <col min="9991" max="10240" width="9.85546875" style="23"/>
    <col min="10241" max="10241" width="7.42578125" style="23" customWidth="1"/>
    <col min="10242" max="10242" width="16.140625" style="23" customWidth="1"/>
    <col min="10243" max="10243" width="48.42578125" style="23" customWidth="1"/>
    <col min="10244" max="10245" width="5.7109375" style="23" customWidth="1"/>
    <col min="10246" max="10246" width="12.140625" style="23" customWidth="1"/>
    <col min="10247" max="10496" width="9.85546875" style="23"/>
    <col min="10497" max="10497" width="7.42578125" style="23" customWidth="1"/>
    <col min="10498" max="10498" width="16.140625" style="23" customWidth="1"/>
    <col min="10499" max="10499" width="48.42578125" style="23" customWidth="1"/>
    <col min="10500" max="10501" width="5.7109375" style="23" customWidth="1"/>
    <col min="10502" max="10502" width="12.140625" style="23" customWidth="1"/>
    <col min="10503" max="10752" width="9.85546875" style="23"/>
    <col min="10753" max="10753" width="7.42578125" style="23" customWidth="1"/>
    <col min="10754" max="10754" width="16.140625" style="23" customWidth="1"/>
    <col min="10755" max="10755" width="48.42578125" style="23" customWidth="1"/>
    <col min="10756" max="10757" width="5.7109375" style="23" customWidth="1"/>
    <col min="10758" max="10758" width="12.140625" style="23" customWidth="1"/>
    <col min="10759" max="11008" width="9.85546875" style="23"/>
    <col min="11009" max="11009" width="7.42578125" style="23" customWidth="1"/>
    <col min="11010" max="11010" width="16.140625" style="23" customWidth="1"/>
    <col min="11011" max="11011" width="48.42578125" style="23" customWidth="1"/>
    <col min="11012" max="11013" width="5.7109375" style="23" customWidth="1"/>
    <col min="11014" max="11014" width="12.140625" style="23" customWidth="1"/>
    <col min="11015" max="11264" width="9.85546875" style="23"/>
    <col min="11265" max="11265" width="7.42578125" style="23" customWidth="1"/>
    <col min="11266" max="11266" width="16.140625" style="23" customWidth="1"/>
    <col min="11267" max="11267" width="48.42578125" style="23" customWidth="1"/>
    <col min="11268" max="11269" width="5.7109375" style="23" customWidth="1"/>
    <col min="11270" max="11270" width="12.140625" style="23" customWidth="1"/>
    <col min="11271" max="11520" width="9.85546875" style="23"/>
    <col min="11521" max="11521" width="7.42578125" style="23" customWidth="1"/>
    <col min="11522" max="11522" width="16.140625" style="23" customWidth="1"/>
    <col min="11523" max="11523" width="48.42578125" style="23" customWidth="1"/>
    <col min="11524" max="11525" width="5.7109375" style="23" customWidth="1"/>
    <col min="11526" max="11526" width="12.140625" style="23" customWidth="1"/>
    <col min="11527" max="11776" width="9.85546875" style="23"/>
    <col min="11777" max="11777" width="7.42578125" style="23" customWidth="1"/>
    <col min="11778" max="11778" width="16.140625" style="23" customWidth="1"/>
    <col min="11779" max="11779" width="48.42578125" style="23" customWidth="1"/>
    <col min="11780" max="11781" width="5.7109375" style="23" customWidth="1"/>
    <col min="11782" max="11782" width="12.140625" style="23" customWidth="1"/>
    <col min="11783" max="12032" width="9.85546875" style="23"/>
    <col min="12033" max="12033" width="7.42578125" style="23" customWidth="1"/>
    <col min="12034" max="12034" width="16.140625" style="23" customWidth="1"/>
    <col min="12035" max="12035" width="48.42578125" style="23" customWidth="1"/>
    <col min="12036" max="12037" width="5.7109375" style="23" customWidth="1"/>
    <col min="12038" max="12038" width="12.140625" style="23" customWidth="1"/>
    <col min="12039" max="12288" width="9.85546875" style="23"/>
    <col min="12289" max="12289" width="7.42578125" style="23" customWidth="1"/>
    <col min="12290" max="12290" width="16.140625" style="23" customWidth="1"/>
    <col min="12291" max="12291" width="48.42578125" style="23" customWidth="1"/>
    <col min="12292" max="12293" width="5.7109375" style="23" customWidth="1"/>
    <col min="12294" max="12294" width="12.140625" style="23" customWidth="1"/>
    <col min="12295" max="12544" width="9.85546875" style="23"/>
    <col min="12545" max="12545" width="7.42578125" style="23" customWidth="1"/>
    <col min="12546" max="12546" width="16.140625" style="23" customWidth="1"/>
    <col min="12547" max="12547" width="48.42578125" style="23" customWidth="1"/>
    <col min="12548" max="12549" width="5.7109375" style="23" customWidth="1"/>
    <col min="12550" max="12550" width="12.140625" style="23" customWidth="1"/>
    <col min="12551" max="12800" width="9.85546875" style="23"/>
    <col min="12801" max="12801" width="7.42578125" style="23" customWidth="1"/>
    <col min="12802" max="12802" width="16.140625" style="23" customWidth="1"/>
    <col min="12803" max="12803" width="48.42578125" style="23" customWidth="1"/>
    <col min="12804" max="12805" width="5.7109375" style="23" customWidth="1"/>
    <col min="12806" max="12806" width="12.140625" style="23" customWidth="1"/>
    <col min="12807" max="13056" width="9.85546875" style="23"/>
    <col min="13057" max="13057" width="7.42578125" style="23" customWidth="1"/>
    <col min="13058" max="13058" width="16.140625" style="23" customWidth="1"/>
    <col min="13059" max="13059" width="48.42578125" style="23" customWidth="1"/>
    <col min="13060" max="13061" width="5.7109375" style="23" customWidth="1"/>
    <col min="13062" max="13062" width="12.140625" style="23" customWidth="1"/>
    <col min="13063" max="13312" width="9.85546875" style="23"/>
    <col min="13313" max="13313" width="7.42578125" style="23" customWidth="1"/>
    <col min="13314" max="13314" width="16.140625" style="23" customWidth="1"/>
    <col min="13315" max="13315" width="48.42578125" style="23" customWidth="1"/>
    <col min="13316" max="13317" width="5.7109375" style="23" customWidth="1"/>
    <col min="13318" max="13318" width="12.140625" style="23" customWidth="1"/>
    <col min="13319" max="13568" width="9.85546875" style="23"/>
    <col min="13569" max="13569" width="7.42578125" style="23" customWidth="1"/>
    <col min="13570" max="13570" width="16.140625" style="23" customWidth="1"/>
    <col min="13571" max="13571" width="48.42578125" style="23" customWidth="1"/>
    <col min="13572" max="13573" width="5.7109375" style="23" customWidth="1"/>
    <col min="13574" max="13574" width="12.140625" style="23" customWidth="1"/>
    <col min="13575" max="13824" width="9.85546875" style="23"/>
    <col min="13825" max="13825" width="7.42578125" style="23" customWidth="1"/>
    <col min="13826" max="13826" width="16.140625" style="23" customWidth="1"/>
    <col min="13827" max="13827" width="48.42578125" style="23" customWidth="1"/>
    <col min="13828" max="13829" width="5.7109375" style="23" customWidth="1"/>
    <col min="13830" max="13830" width="12.140625" style="23" customWidth="1"/>
    <col min="13831" max="14080" width="9.85546875" style="23"/>
    <col min="14081" max="14081" width="7.42578125" style="23" customWidth="1"/>
    <col min="14082" max="14082" width="16.140625" style="23" customWidth="1"/>
    <col min="14083" max="14083" width="48.42578125" style="23" customWidth="1"/>
    <col min="14084" max="14085" width="5.7109375" style="23" customWidth="1"/>
    <col min="14086" max="14086" width="12.140625" style="23" customWidth="1"/>
    <col min="14087" max="14336" width="9.85546875" style="23"/>
    <col min="14337" max="14337" width="7.42578125" style="23" customWidth="1"/>
    <col min="14338" max="14338" width="16.140625" style="23" customWidth="1"/>
    <col min="14339" max="14339" width="48.42578125" style="23" customWidth="1"/>
    <col min="14340" max="14341" width="5.7109375" style="23" customWidth="1"/>
    <col min="14342" max="14342" width="12.140625" style="23" customWidth="1"/>
    <col min="14343" max="14592" width="9.85546875" style="23"/>
    <col min="14593" max="14593" width="7.42578125" style="23" customWidth="1"/>
    <col min="14594" max="14594" width="16.140625" style="23" customWidth="1"/>
    <col min="14595" max="14595" width="48.42578125" style="23" customWidth="1"/>
    <col min="14596" max="14597" width="5.7109375" style="23" customWidth="1"/>
    <col min="14598" max="14598" width="12.140625" style="23" customWidth="1"/>
    <col min="14599" max="14848" width="9.85546875" style="23"/>
    <col min="14849" max="14849" width="7.42578125" style="23" customWidth="1"/>
    <col min="14850" max="14850" width="16.140625" style="23" customWidth="1"/>
    <col min="14851" max="14851" width="48.42578125" style="23" customWidth="1"/>
    <col min="14852" max="14853" width="5.7109375" style="23" customWidth="1"/>
    <col min="14854" max="14854" width="12.140625" style="23" customWidth="1"/>
    <col min="14855" max="15104" width="9.85546875" style="23"/>
    <col min="15105" max="15105" width="7.42578125" style="23" customWidth="1"/>
    <col min="15106" max="15106" width="16.140625" style="23" customWidth="1"/>
    <col min="15107" max="15107" width="48.42578125" style="23" customWidth="1"/>
    <col min="15108" max="15109" width="5.7109375" style="23" customWidth="1"/>
    <col min="15110" max="15110" width="12.140625" style="23" customWidth="1"/>
    <col min="15111" max="15360" width="9.85546875" style="23"/>
    <col min="15361" max="15361" width="7.42578125" style="23" customWidth="1"/>
    <col min="15362" max="15362" width="16.140625" style="23" customWidth="1"/>
    <col min="15363" max="15363" width="48.42578125" style="23" customWidth="1"/>
    <col min="15364" max="15365" width="5.7109375" style="23" customWidth="1"/>
    <col min="15366" max="15366" width="12.140625" style="23" customWidth="1"/>
    <col min="15367" max="15616" width="9.85546875" style="23"/>
    <col min="15617" max="15617" width="7.42578125" style="23" customWidth="1"/>
    <col min="15618" max="15618" width="16.140625" style="23" customWidth="1"/>
    <col min="15619" max="15619" width="48.42578125" style="23" customWidth="1"/>
    <col min="15620" max="15621" width="5.7109375" style="23" customWidth="1"/>
    <col min="15622" max="15622" width="12.140625" style="23" customWidth="1"/>
    <col min="15623" max="15872" width="9.85546875" style="23"/>
    <col min="15873" max="15873" width="7.42578125" style="23" customWidth="1"/>
    <col min="15874" max="15874" width="16.140625" style="23" customWidth="1"/>
    <col min="15875" max="15875" width="48.42578125" style="23" customWidth="1"/>
    <col min="15876" max="15877" width="5.7109375" style="23" customWidth="1"/>
    <col min="15878" max="15878" width="12.140625" style="23" customWidth="1"/>
    <col min="15879" max="16128" width="9.85546875" style="23"/>
    <col min="16129" max="16129" width="7.42578125" style="23" customWidth="1"/>
    <col min="16130" max="16130" width="16.140625" style="23" customWidth="1"/>
    <col min="16131" max="16131" width="48.42578125" style="23" customWidth="1"/>
    <col min="16132" max="16133" width="5.7109375" style="23" customWidth="1"/>
    <col min="16134" max="16134" width="12.140625" style="23" customWidth="1"/>
    <col min="16135" max="16384" width="9.85546875" style="23"/>
  </cols>
  <sheetData>
    <row r="1" spans="1:6" s="16" customFormat="1" ht="33.75" customHeight="1" x14ac:dyDescent="0.2">
      <c r="A1" s="13"/>
      <c r="B1" s="14"/>
      <c r="C1" s="14"/>
      <c r="D1" s="14"/>
      <c r="E1" s="14"/>
      <c r="F1" s="15" t="s">
        <v>6</v>
      </c>
    </row>
    <row r="2" spans="1:6" s="21" customFormat="1" ht="12.75" customHeight="1" x14ac:dyDescent="0.2">
      <c r="A2" s="17"/>
      <c r="B2" s="18"/>
      <c r="C2" s="19"/>
      <c r="D2" s="20"/>
      <c r="E2" s="20"/>
      <c r="F2" s="19"/>
    </row>
    <row r="3" spans="1:6" ht="12.75" customHeight="1" x14ac:dyDescent="0.2">
      <c r="A3" s="21"/>
      <c r="B3" s="22"/>
      <c r="C3" s="21"/>
      <c r="D3" s="22"/>
      <c r="E3" s="21"/>
      <c r="F3" s="21"/>
    </row>
    <row r="4" spans="1:6" s="24" customFormat="1" ht="12.75" customHeight="1" x14ac:dyDescent="0.25">
      <c r="A4" s="556" t="s">
        <v>7</v>
      </c>
      <c r="B4" s="556"/>
      <c r="C4" s="556"/>
      <c r="D4" s="556"/>
      <c r="E4" s="556"/>
      <c r="F4" s="556"/>
    </row>
    <row r="5" spans="1:6" ht="12.75" customHeight="1" x14ac:dyDescent="0.2">
      <c r="A5" s="21"/>
      <c r="B5" s="22"/>
      <c r="C5" s="21"/>
      <c r="D5" s="22"/>
      <c r="E5" s="21"/>
      <c r="F5" s="21"/>
    </row>
    <row r="6" spans="1:6" ht="12.75" customHeight="1" x14ac:dyDescent="0.2">
      <c r="A6" s="25" t="s">
        <v>8</v>
      </c>
      <c r="B6" s="26"/>
      <c r="C6" s="557" t="s">
        <v>9</v>
      </c>
      <c r="D6" s="557"/>
      <c r="E6" s="557"/>
      <c r="F6" s="557"/>
    </row>
    <row r="7" spans="1:6" ht="12.75" customHeight="1" x14ac:dyDescent="0.2">
      <c r="A7" s="25"/>
      <c r="B7" s="26"/>
      <c r="C7" s="27"/>
      <c r="D7" s="27"/>
      <c r="E7" s="27"/>
      <c r="F7" s="27"/>
    </row>
    <row r="8" spans="1:6" ht="12.75" customHeight="1" x14ac:dyDescent="0.2">
      <c r="A8" s="25" t="s">
        <v>10</v>
      </c>
      <c r="B8" s="26"/>
      <c r="C8" s="557" t="s">
        <v>11</v>
      </c>
      <c r="D8" s="557"/>
      <c r="E8" s="557"/>
      <c r="F8" s="557"/>
    </row>
    <row r="9" spans="1:6" ht="12.75" customHeight="1" x14ac:dyDescent="0.2">
      <c r="A9" s="25"/>
      <c r="B9" s="26"/>
      <c r="C9" s="27"/>
      <c r="D9" s="27"/>
      <c r="E9" s="27"/>
      <c r="F9" s="27"/>
    </row>
    <row r="10" spans="1:6" ht="12.75" customHeight="1" x14ac:dyDescent="0.2">
      <c r="A10" s="25" t="s">
        <v>12</v>
      </c>
      <c r="C10" s="558" t="s">
        <v>13</v>
      </c>
      <c r="D10" s="558"/>
      <c r="E10" s="558"/>
      <c r="F10" s="558"/>
    </row>
    <row r="11" spans="1:6" ht="12.75" customHeight="1" x14ac:dyDescent="0.2">
      <c r="A11" s="22"/>
      <c r="B11" s="21"/>
      <c r="C11" s="28"/>
      <c r="D11" s="27"/>
      <c r="E11" s="29"/>
      <c r="F11" s="27"/>
    </row>
    <row r="12" spans="1:6" ht="12.75" customHeight="1" x14ac:dyDescent="0.2">
      <c r="A12" s="25" t="s">
        <v>14</v>
      </c>
      <c r="B12" s="21"/>
      <c r="C12" s="559" t="s">
        <v>15</v>
      </c>
      <c r="D12" s="559"/>
      <c r="E12" s="559"/>
      <c r="F12" s="559"/>
    </row>
    <row r="13" spans="1:6" ht="12.75" customHeight="1" x14ac:dyDescent="0.2">
      <c r="C13" s="30"/>
      <c r="D13" s="30"/>
      <c r="E13" s="30"/>
      <c r="F13" s="30"/>
    </row>
    <row r="14" spans="1:6" ht="12.75" customHeight="1" x14ac:dyDescent="0.2">
      <c r="A14" s="25" t="s">
        <v>16</v>
      </c>
      <c r="B14" s="21"/>
      <c r="C14" s="31" t="s">
        <v>17</v>
      </c>
      <c r="D14" s="27"/>
      <c r="E14" s="27"/>
      <c r="F14" s="27"/>
    </row>
    <row r="15" spans="1:6" ht="12.75" customHeight="1" x14ac:dyDescent="0.2">
      <c r="A15" s="22"/>
      <c r="B15" s="21"/>
      <c r="C15" s="32"/>
      <c r="D15" s="27"/>
      <c r="E15" s="27"/>
      <c r="F15" s="27"/>
    </row>
    <row r="16" spans="1:6" ht="12.75" customHeight="1" x14ac:dyDescent="0.2">
      <c r="A16" s="33" t="s">
        <v>18</v>
      </c>
      <c r="B16" s="34"/>
      <c r="C16" s="35" t="s">
        <v>19</v>
      </c>
      <c r="D16" s="27"/>
      <c r="E16" s="27"/>
      <c r="F16" s="27"/>
    </row>
    <row r="17" spans="1:6" ht="12.75" customHeight="1" x14ac:dyDescent="0.2">
      <c r="A17" s="22"/>
      <c r="B17" s="21"/>
      <c r="C17" s="32"/>
      <c r="D17" s="27"/>
      <c r="E17" s="27"/>
      <c r="F17" s="27"/>
    </row>
    <row r="18" spans="1:6" ht="26.25" customHeight="1" x14ac:dyDescent="0.2">
      <c r="A18" s="560" t="s">
        <v>20</v>
      </c>
      <c r="B18" s="560"/>
      <c r="C18" s="31" t="s">
        <v>21</v>
      </c>
      <c r="D18" s="27"/>
      <c r="E18" s="27"/>
      <c r="F18" s="27"/>
    </row>
    <row r="19" spans="1:6" ht="12.75" customHeight="1" x14ac:dyDescent="0.2">
      <c r="A19" s="22"/>
      <c r="B19" s="21"/>
      <c r="C19" s="32"/>
      <c r="D19" s="27"/>
      <c r="E19" s="27"/>
      <c r="F19" s="27"/>
    </row>
    <row r="20" spans="1:6" ht="89.25" customHeight="1" x14ac:dyDescent="0.2">
      <c r="A20" s="25" t="s">
        <v>22</v>
      </c>
      <c r="B20" s="21"/>
      <c r="C20" s="557" t="s">
        <v>23</v>
      </c>
      <c r="D20" s="557"/>
      <c r="E20" s="557"/>
      <c r="F20" s="557"/>
    </row>
    <row r="21" spans="1:6" ht="12.75" customHeight="1" x14ac:dyDescent="0.2">
      <c r="A21" s="22"/>
      <c r="B21" s="21"/>
      <c r="C21" s="27"/>
      <c r="D21" s="27"/>
      <c r="E21" s="27"/>
      <c r="F21" s="27"/>
    </row>
    <row r="22" spans="1:6" ht="12.75" customHeight="1" x14ac:dyDescent="0.2">
      <c r="A22" s="22" t="s">
        <v>24</v>
      </c>
      <c r="B22" s="21"/>
      <c r="C22" s="36" t="s">
        <v>25</v>
      </c>
      <c r="D22" s="36"/>
      <c r="E22" s="36"/>
      <c r="F22" s="36"/>
    </row>
    <row r="23" spans="1:6" ht="12.75" customHeight="1" x14ac:dyDescent="0.2">
      <c r="A23" s="22"/>
      <c r="B23" s="21"/>
      <c r="C23" s="27" t="s">
        <v>26</v>
      </c>
      <c r="D23" s="27"/>
      <c r="E23" s="27"/>
      <c r="F23" s="27"/>
    </row>
    <row r="24" spans="1:6" ht="12.75" customHeight="1" x14ac:dyDescent="0.2">
      <c r="A24" s="22"/>
      <c r="B24" s="21"/>
      <c r="C24" s="27"/>
      <c r="D24" s="27"/>
      <c r="E24" s="27"/>
      <c r="F24" s="27"/>
    </row>
    <row r="25" spans="1:6" ht="12.75" customHeight="1" x14ac:dyDescent="0.2">
      <c r="A25" s="22" t="s">
        <v>27</v>
      </c>
      <c r="B25" s="21"/>
      <c r="C25" s="37" t="s">
        <v>28</v>
      </c>
      <c r="D25" s="36"/>
      <c r="E25" s="36"/>
      <c r="F25" s="36"/>
    </row>
    <row r="26" spans="1:6" ht="12.75" customHeight="1" x14ac:dyDescent="0.2">
      <c r="A26" s="22"/>
      <c r="B26" s="21"/>
      <c r="C26" s="37" t="s">
        <v>29</v>
      </c>
      <c r="D26" s="36"/>
      <c r="E26" s="36"/>
      <c r="F26" s="36"/>
    </row>
    <row r="27" spans="1:6" ht="12.75" customHeight="1" x14ac:dyDescent="0.2">
      <c r="A27" s="22"/>
      <c r="B27" s="21"/>
      <c r="C27" s="37" t="s">
        <v>30</v>
      </c>
      <c r="D27" s="36"/>
      <c r="E27" s="36"/>
      <c r="F27" s="36"/>
    </row>
    <row r="28" spans="1:6" ht="12.75" customHeight="1" x14ac:dyDescent="0.2">
      <c r="A28" s="21" t="s">
        <v>31</v>
      </c>
      <c r="B28" s="38"/>
      <c r="C28" s="39" t="s">
        <v>32</v>
      </c>
      <c r="D28" s="40"/>
      <c r="E28" s="40"/>
      <c r="F28" s="40"/>
    </row>
    <row r="29" spans="1:6" ht="12.75" customHeight="1" x14ac:dyDescent="0.2">
      <c r="A29" s="21" t="s">
        <v>33</v>
      </c>
      <c r="B29" s="41"/>
      <c r="C29" s="36" t="s">
        <v>34</v>
      </c>
      <c r="D29" s="36"/>
      <c r="E29" s="36"/>
      <c r="F29" s="36"/>
    </row>
    <row r="30" spans="1:6" ht="12.75" customHeight="1" x14ac:dyDescent="0.2">
      <c r="A30" s="21" t="s">
        <v>35</v>
      </c>
      <c r="B30" s="41"/>
      <c r="C30" s="36" t="s">
        <v>36</v>
      </c>
      <c r="D30" s="36"/>
      <c r="E30" s="36"/>
      <c r="F30" s="36"/>
    </row>
    <row r="31" spans="1:6" s="43" customFormat="1" ht="12.75" customHeight="1" x14ac:dyDescent="0.2">
      <c r="A31" s="42"/>
      <c r="B31" s="42"/>
      <c r="C31" s="42"/>
      <c r="D31" s="42"/>
      <c r="E31" s="42"/>
      <c r="F31" s="42"/>
    </row>
    <row r="32" spans="1:6" ht="12.75" customHeight="1" x14ac:dyDescent="0.2">
      <c r="A32" s="44"/>
      <c r="C32" s="45"/>
      <c r="D32" s="36"/>
      <c r="E32" s="36"/>
      <c r="F32" s="36"/>
    </row>
    <row r="33" spans="1:6" ht="12.75" customHeight="1" x14ac:dyDescent="0.2">
      <c r="A33" s="25" t="s">
        <v>37</v>
      </c>
      <c r="B33" s="26"/>
      <c r="C33" s="561" t="s">
        <v>38</v>
      </c>
      <c r="D33" s="555"/>
      <c r="E33" s="555"/>
      <c r="F33" s="555"/>
    </row>
    <row r="34" spans="1:6" ht="12.75" customHeight="1" x14ac:dyDescent="0.2">
      <c r="A34" s="26"/>
      <c r="B34" s="26"/>
      <c r="C34" s="562" t="s">
        <v>39</v>
      </c>
      <c r="D34" s="563"/>
      <c r="E34" s="563"/>
      <c r="F34" s="563"/>
    </row>
    <row r="35" spans="1:6" ht="25.5" customHeight="1" x14ac:dyDescent="0.2">
      <c r="A35" s="26"/>
      <c r="B35" s="26"/>
      <c r="C35" s="564" t="s">
        <v>40</v>
      </c>
      <c r="D35" s="565"/>
      <c r="E35" s="565"/>
      <c r="F35" s="565"/>
    </row>
    <row r="36" spans="1:6" ht="12.75" x14ac:dyDescent="0.2">
      <c r="B36" s="26"/>
    </row>
    <row r="37" spans="1:6" ht="12.75" x14ac:dyDescent="0.2">
      <c r="A37" s="22" t="s">
        <v>41</v>
      </c>
      <c r="C37" s="45" t="s">
        <v>42</v>
      </c>
      <c r="D37" s="36"/>
      <c r="E37" s="36"/>
      <c r="F37" s="36"/>
    </row>
    <row r="38" spans="1:6" ht="28.5" customHeight="1" x14ac:dyDescent="0.2">
      <c r="C38" s="555" t="s">
        <v>43</v>
      </c>
      <c r="D38" s="555"/>
      <c r="E38" s="555"/>
      <c r="F38" s="555"/>
    </row>
    <row r="39" spans="1:6" ht="12.75" customHeight="1" x14ac:dyDescent="0.2">
      <c r="C39" s="45"/>
      <c r="D39" s="36"/>
      <c r="E39" s="36"/>
      <c r="F39" s="36"/>
    </row>
    <row r="40" spans="1:6" ht="12.75" customHeight="1" x14ac:dyDescent="0.2">
      <c r="A40" s="46" t="s">
        <v>44</v>
      </c>
      <c r="B40" s="47"/>
      <c r="C40" s="47" t="s">
        <v>45</v>
      </c>
      <c r="D40" s="47"/>
      <c r="E40" s="47"/>
      <c r="F40" s="47"/>
    </row>
    <row r="41" spans="1:6" ht="12.75" customHeight="1" x14ac:dyDescent="0.2">
      <c r="A41" s="48"/>
      <c r="B41" s="48"/>
      <c r="C41" s="49" t="s">
        <v>46</v>
      </c>
      <c r="D41" s="48"/>
      <c r="E41" s="48"/>
      <c r="F41" s="48"/>
    </row>
    <row r="42" spans="1:6" ht="12.75" customHeight="1" x14ac:dyDescent="0.2">
      <c r="A42" s="47"/>
      <c r="B42" s="47"/>
      <c r="C42" s="50" t="s">
        <v>47</v>
      </c>
      <c r="D42" s="47"/>
      <c r="E42" s="47"/>
      <c r="F42" s="47"/>
    </row>
    <row r="43" spans="1:6" ht="12.75" customHeight="1" x14ac:dyDescent="0.2">
      <c r="A43" s="16"/>
      <c r="B43" s="26"/>
      <c r="C43" s="51" t="s">
        <v>48</v>
      </c>
      <c r="D43" s="52"/>
      <c r="E43" s="52"/>
      <c r="F43" s="52"/>
    </row>
    <row r="44" spans="1:6" ht="12.75" customHeight="1" x14ac:dyDescent="0.2">
      <c r="A44" s="16"/>
      <c r="B44" s="21"/>
      <c r="C44" s="53" t="s">
        <v>49</v>
      </c>
      <c r="D44" s="36"/>
      <c r="E44" s="36"/>
      <c r="F44" s="36"/>
    </row>
    <row r="45" spans="1:6" ht="12.75" customHeight="1" x14ac:dyDescent="0.2">
      <c r="A45" s="16"/>
      <c r="B45" s="21"/>
      <c r="C45" s="53" t="s">
        <v>50</v>
      </c>
      <c r="D45" s="36"/>
      <c r="E45" s="36"/>
      <c r="F45" s="36"/>
    </row>
    <row r="46" spans="1:6" ht="12.75" customHeight="1" x14ac:dyDescent="0.2">
      <c r="A46" s="16"/>
      <c r="B46" s="21"/>
      <c r="C46" s="53" t="s">
        <v>51</v>
      </c>
      <c r="D46" s="21"/>
      <c r="E46" s="21"/>
      <c r="F46" s="21"/>
    </row>
    <row r="47" spans="1:6" ht="12.75" customHeight="1" x14ac:dyDescent="0.2">
      <c r="A47" s="54"/>
      <c r="B47" s="54"/>
      <c r="C47" s="55" t="s">
        <v>52</v>
      </c>
      <c r="D47" s="54"/>
      <c r="E47" s="54"/>
      <c r="F47" s="54"/>
    </row>
    <row r="48" spans="1:6" ht="12.75" customHeight="1" x14ac:dyDescent="0.2">
      <c r="A48" s="54"/>
      <c r="B48" s="54"/>
      <c r="C48" s="55" t="s">
        <v>53</v>
      </c>
      <c r="D48" s="54"/>
      <c r="E48" s="54"/>
      <c r="F48" s="54"/>
    </row>
    <row r="49" spans="1:6" ht="12.75" customHeight="1" x14ac:dyDescent="0.2">
      <c r="A49" s="54"/>
      <c r="B49" s="54"/>
      <c r="C49" s="55" t="s">
        <v>54</v>
      </c>
      <c r="D49" s="54"/>
      <c r="E49" s="54"/>
      <c r="F49" s="54"/>
    </row>
    <row r="50" spans="1:6" ht="12.75" customHeight="1" x14ac:dyDescent="0.2">
      <c r="A50" s="54"/>
      <c r="B50" s="54"/>
      <c r="C50" s="55" t="s">
        <v>55</v>
      </c>
      <c r="D50" s="54"/>
      <c r="E50" s="54"/>
      <c r="F50" s="54"/>
    </row>
    <row r="51" spans="1:6" ht="12.75" customHeight="1" x14ac:dyDescent="0.2">
      <c r="A51" s="54"/>
      <c r="B51" s="54"/>
      <c r="C51" s="54"/>
      <c r="D51" s="54"/>
      <c r="E51" s="54"/>
      <c r="F51" s="54"/>
    </row>
    <row r="52" spans="1:6" ht="16.5" customHeight="1" x14ac:dyDescent="0.2">
      <c r="A52" s="54"/>
      <c r="B52" s="54"/>
      <c r="C52" s="54"/>
      <c r="D52" s="54"/>
      <c r="E52" s="54"/>
      <c r="F52" s="54"/>
    </row>
    <row r="53" spans="1:6" ht="16.5" customHeight="1" x14ac:dyDescent="0.2">
      <c r="A53" s="54"/>
      <c r="B53" s="54"/>
      <c r="C53" s="54"/>
      <c r="D53" s="54"/>
      <c r="E53" s="54"/>
      <c r="F53" s="54"/>
    </row>
    <row r="54" spans="1:6" ht="16.5" customHeight="1" x14ac:dyDescent="0.2">
      <c r="B54" s="54"/>
      <c r="C54" s="54"/>
      <c r="D54" s="54"/>
      <c r="E54" s="54"/>
      <c r="F54" s="54"/>
    </row>
  </sheetData>
  <sheetProtection selectLockedCells="1" selectUnlockedCells="1"/>
  <mergeCells count="13">
    <mergeCell ref="C38:F38"/>
    <mergeCell ref="A4:F4"/>
    <mergeCell ref="C6:F6"/>
    <mergeCell ref="C8:F8"/>
    <mergeCell ref="C10:D10"/>
    <mergeCell ref="E10:F10"/>
    <mergeCell ref="C12:D12"/>
    <mergeCell ref="E12:F12"/>
    <mergeCell ref="A18:B18"/>
    <mergeCell ref="C20:F20"/>
    <mergeCell ref="C33:F33"/>
    <mergeCell ref="C34:F34"/>
    <mergeCell ref="C35:F35"/>
  </mergeCells>
  <hyperlinks>
    <hyperlink ref="C33" r:id="rId1"/>
    <hyperlink ref="C35:F35" r:id="rId2" display="http://statistik.arbeitsagentur.de/Navigation/Statistik/Statistik-nach-Themen/Statistik-nach-Themen-Nav.html"/>
    <hyperlink ref="C28" r:id="rId3" display="mailto:%20Statistik-Service-Suedost@arbeitsagentur.de"/>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autoPageBreaks="0"/>
  </sheetPr>
  <dimension ref="A1:G62"/>
  <sheetViews>
    <sheetView showGridLines="0" zoomScaleNormal="100" workbookViewId="0"/>
  </sheetViews>
  <sheetFormatPr baseColWidth="10" defaultColWidth="11.140625" defaultRowHeight="16.5" customHeight="1" x14ac:dyDescent="0.2"/>
  <cols>
    <col min="1" max="1" width="7.85546875" style="59" customWidth="1"/>
    <col min="2" max="4" width="15.140625" style="59" customWidth="1"/>
    <col min="5" max="5" width="6.42578125" style="59" customWidth="1"/>
    <col min="6" max="6" width="20.7109375" style="59" customWidth="1"/>
    <col min="7" max="16384" width="11.140625" style="59"/>
  </cols>
  <sheetData>
    <row r="1" spans="1:7" s="58" customFormat="1" ht="33.75" customHeight="1" x14ac:dyDescent="0.2">
      <c r="A1" s="56"/>
      <c r="B1" s="57"/>
      <c r="C1" s="57"/>
      <c r="D1" s="57"/>
      <c r="E1" s="57"/>
      <c r="F1" s="57"/>
      <c r="G1" s="15" t="s">
        <v>6</v>
      </c>
    </row>
    <row r="2" spans="1:7" ht="12.75" customHeight="1" x14ac:dyDescent="0.2"/>
    <row r="3" spans="1:7" ht="12" x14ac:dyDescent="0.2">
      <c r="B3" s="60"/>
    </row>
    <row r="4" spans="1:7" ht="15.75" x14ac:dyDescent="0.25">
      <c r="A4" s="61" t="s">
        <v>56</v>
      </c>
      <c r="C4" s="61"/>
      <c r="D4" s="61"/>
      <c r="E4" s="61"/>
      <c r="F4" s="61"/>
    </row>
    <row r="5" spans="1:7" ht="12" x14ac:dyDescent="0.2"/>
    <row r="6" spans="1:7" ht="12" x14ac:dyDescent="0.2"/>
    <row r="7" spans="1:7" ht="15" x14ac:dyDescent="0.25">
      <c r="A7" s="62" t="s">
        <v>11</v>
      </c>
      <c r="C7" s="63"/>
      <c r="D7" s="63"/>
      <c r="E7" s="63"/>
      <c r="F7" s="63"/>
    </row>
    <row r="8" spans="1:7" ht="15" customHeight="1" x14ac:dyDescent="0.2">
      <c r="A8" s="64" t="s">
        <v>13</v>
      </c>
      <c r="C8" s="65"/>
      <c r="D8" s="65"/>
      <c r="E8" s="65"/>
      <c r="F8" s="65"/>
    </row>
    <row r="9" spans="1:7" ht="15" customHeight="1" x14ac:dyDescent="0.2">
      <c r="A9" s="66" t="s">
        <v>57</v>
      </c>
      <c r="C9" s="65"/>
      <c r="D9" s="65"/>
      <c r="E9" s="65"/>
      <c r="F9" s="65"/>
    </row>
    <row r="10" spans="1:7" ht="15" customHeight="1" x14ac:dyDescent="0.2"/>
    <row r="11" spans="1:7" ht="15" customHeight="1" x14ac:dyDescent="0.2">
      <c r="A11" s="67"/>
    </row>
    <row r="12" spans="1:7" s="70" customFormat="1" ht="15" customHeight="1" x14ac:dyDescent="0.2">
      <c r="A12" s="68" t="s">
        <v>58</v>
      </c>
      <c r="B12" s="69"/>
      <c r="C12" s="69"/>
      <c r="D12" s="69"/>
      <c r="E12" s="69"/>
    </row>
    <row r="13" spans="1:7" s="70" customFormat="1" ht="15" customHeight="1" x14ac:dyDescent="0.2">
      <c r="A13" s="71" t="s">
        <v>59</v>
      </c>
      <c r="F13" s="72"/>
    </row>
    <row r="14" spans="1:7" s="70" customFormat="1" ht="15" customHeight="1" x14ac:dyDescent="0.2">
      <c r="B14" s="71" t="s">
        <v>60</v>
      </c>
      <c r="F14" s="72"/>
      <c r="G14" s="73" t="s">
        <v>61</v>
      </c>
    </row>
    <row r="15" spans="1:7" s="70" customFormat="1" ht="15" customHeight="1" x14ac:dyDescent="0.2">
      <c r="A15" s="71" t="s">
        <v>62</v>
      </c>
      <c r="F15" s="72"/>
    </row>
    <row r="16" spans="1:7" s="70" customFormat="1" ht="15" customHeight="1" x14ac:dyDescent="0.2">
      <c r="B16" s="71" t="s">
        <v>63</v>
      </c>
      <c r="F16" s="72"/>
    </row>
    <row r="17" spans="1:7" s="70" customFormat="1" ht="15" customHeight="1" x14ac:dyDescent="0.2">
      <c r="B17" s="71" t="s">
        <v>64</v>
      </c>
      <c r="F17" s="72"/>
      <c r="G17" s="73" t="s">
        <v>65</v>
      </c>
    </row>
    <row r="18" spans="1:7" s="70" customFormat="1" ht="15" customHeight="1" x14ac:dyDescent="0.2">
      <c r="F18" s="72"/>
    </row>
    <row r="19" spans="1:7" s="70" customFormat="1" ht="15" customHeight="1" x14ac:dyDescent="0.2">
      <c r="A19" s="68" t="s">
        <v>66</v>
      </c>
      <c r="F19" s="72"/>
    </row>
    <row r="20" spans="1:7" s="70" customFormat="1" ht="15" customHeight="1" x14ac:dyDescent="0.2">
      <c r="B20" s="71" t="s">
        <v>67</v>
      </c>
      <c r="F20" s="72"/>
      <c r="G20" s="73" t="s">
        <v>68</v>
      </c>
    </row>
    <row r="21" spans="1:7" s="70" customFormat="1" ht="15" customHeight="1" x14ac:dyDescent="0.2">
      <c r="B21" s="71" t="s">
        <v>60</v>
      </c>
      <c r="F21" s="72"/>
      <c r="G21" s="73" t="s">
        <v>69</v>
      </c>
    </row>
    <row r="22" spans="1:7" s="70" customFormat="1" ht="15" customHeight="1" x14ac:dyDescent="0.2">
      <c r="B22" s="71" t="s">
        <v>70</v>
      </c>
      <c r="F22" s="72"/>
      <c r="G22" s="73" t="s">
        <v>71</v>
      </c>
    </row>
    <row r="23" spans="1:7" s="70" customFormat="1" ht="15" customHeight="1" x14ac:dyDescent="0.2">
      <c r="B23" s="71" t="s">
        <v>72</v>
      </c>
      <c r="F23" s="72"/>
      <c r="G23" s="73" t="s">
        <v>73</v>
      </c>
    </row>
    <row r="24" spans="1:7" s="70" customFormat="1" ht="15" customHeight="1" x14ac:dyDescent="0.2">
      <c r="F24" s="72"/>
    </row>
    <row r="25" spans="1:7" s="70" customFormat="1" ht="15" customHeight="1" x14ac:dyDescent="0.2">
      <c r="A25" s="68" t="s">
        <v>74</v>
      </c>
      <c r="F25" s="72"/>
    </row>
    <row r="26" spans="1:7" s="70" customFormat="1" ht="15" customHeight="1" x14ac:dyDescent="0.2">
      <c r="B26" s="71" t="s">
        <v>67</v>
      </c>
      <c r="F26" s="72"/>
      <c r="G26" s="73" t="s">
        <v>75</v>
      </c>
    </row>
    <row r="27" spans="1:7" s="70" customFormat="1" ht="15" customHeight="1" x14ac:dyDescent="0.2">
      <c r="B27" s="71" t="s">
        <v>60</v>
      </c>
      <c r="F27" s="72"/>
      <c r="G27" s="73" t="s">
        <v>76</v>
      </c>
    </row>
    <row r="28" spans="1:7" s="70" customFormat="1" ht="15" customHeight="1" x14ac:dyDescent="0.2">
      <c r="B28" s="71" t="s">
        <v>70</v>
      </c>
      <c r="F28" s="72"/>
      <c r="G28" s="73" t="s">
        <v>77</v>
      </c>
    </row>
    <row r="29" spans="1:7" s="70" customFormat="1" ht="15" customHeight="1" x14ac:dyDescent="0.2">
      <c r="A29" s="70" t="s">
        <v>78</v>
      </c>
      <c r="B29" s="71" t="s">
        <v>72</v>
      </c>
      <c r="F29" s="72"/>
      <c r="G29" s="73" t="s">
        <v>79</v>
      </c>
    </row>
    <row r="30" spans="1:7" s="70" customFormat="1" ht="15" customHeight="1" x14ac:dyDescent="0.2">
      <c r="F30" s="72"/>
    </row>
    <row r="31" spans="1:7" s="70" customFormat="1" ht="15" customHeight="1" x14ac:dyDescent="0.2">
      <c r="A31" s="68" t="s">
        <v>80</v>
      </c>
      <c r="F31" s="72"/>
    </row>
    <row r="32" spans="1:7" s="70" customFormat="1" ht="15" customHeight="1" x14ac:dyDescent="0.2">
      <c r="B32" s="71" t="s">
        <v>81</v>
      </c>
      <c r="F32" s="72"/>
      <c r="G32" s="73" t="s">
        <v>82</v>
      </c>
    </row>
    <row r="33" spans="1:7" s="70" customFormat="1" ht="15" customHeight="1" x14ac:dyDescent="0.2">
      <c r="B33" s="71" t="s">
        <v>70</v>
      </c>
      <c r="F33" s="72"/>
      <c r="G33" s="73" t="s">
        <v>83</v>
      </c>
    </row>
    <row r="34" spans="1:7" s="70" customFormat="1" ht="15" customHeight="1" x14ac:dyDescent="0.2">
      <c r="B34" s="71" t="s">
        <v>72</v>
      </c>
      <c r="F34" s="72"/>
      <c r="G34" s="73" t="s">
        <v>84</v>
      </c>
    </row>
    <row r="35" spans="1:7" s="70" customFormat="1" ht="15" customHeight="1" x14ac:dyDescent="0.2">
      <c r="F35" s="72"/>
    </row>
    <row r="36" spans="1:7" s="70" customFormat="1" ht="15" customHeight="1" x14ac:dyDescent="0.2">
      <c r="A36" s="68" t="s">
        <v>85</v>
      </c>
      <c r="F36" s="72"/>
    </row>
    <row r="37" spans="1:7" s="70" customFormat="1" ht="15" customHeight="1" x14ac:dyDescent="0.2">
      <c r="B37" s="71" t="s">
        <v>70</v>
      </c>
      <c r="F37" s="72"/>
      <c r="G37" s="73" t="s">
        <v>86</v>
      </c>
    </row>
    <row r="38" spans="1:7" s="70" customFormat="1" ht="15" customHeight="1" x14ac:dyDescent="0.2">
      <c r="B38" s="71" t="s">
        <v>72</v>
      </c>
      <c r="F38" s="72"/>
      <c r="G38" s="73" t="s">
        <v>87</v>
      </c>
    </row>
    <row r="39" spans="1:7" s="70" customFormat="1" ht="15" customHeight="1" x14ac:dyDescent="0.2">
      <c r="F39" s="72"/>
    </row>
    <row r="40" spans="1:7" s="70" customFormat="1" ht="15" customHeight="1" x14ac:dyDescent="0.2">
      <c r="A40" s="68" t="s">
        <v>88</v>
      </c>
      <c r="F40" s="72"/>
    </row>
    <row r="41" spans="1:7" s="70" customFormat="1" ht="32.25" customHeight="1" x14ac:dyDescent="0.2">
      <c r="B41" s="566" t="s">
        <v>89</v>
      </c>
      <c r="C41" s="566"/>
      <c r="D41" s="566"/>
      <c r="E41" s="566"/>
      <c r="F41" s="566"/>
      <c r="G41" s="73" t="s">
        <v>90</v>
      </c>
    </row>
    <row r="42" spans="1:7" s="70" customFormat="1" ht="15" customHeight="1" x14ac:dyDescent="0.2">
      <c r="F42" s="72"/>
    </row>
    <row r="43" spans="1:7" s="70" customFormat="1" ht="15" customHeight="1" x14ac:dyDescent="0.2">
      <c r="A43" s="68"/>
      <c r="F43" s="72"/>
      <c r="G43" s="73"/>
    </row>
    <row r="44" spans="1:7" s="75" customFormat="1" ht="12.75" x14ac:dyDescent="0.2">
      <c r="A44" s="74"/>
      <c r="B44" s="74"/>
      <c r="C44" s="74"/>
      <c r="D44" s="74"/>
      <c r="E44" s="74"/>
      <c r="F44" s="74"/>
    </row>
    <row r="45" spans="1:7" s="75" customFormat="1" ht="12.75" x14ac:dyDescent="0.2">
      <c r="B45" s="74"/>
      <c r="C45" s="74"/>
      <c r="D45" s="74"/>
      <c r="E45" s="74"/>
      <c r="F45" s="74"/>
    </row>
    <row r="46" spans="1:7" s="75" customFormat="1" ht="12.75" x14ac:dyDescent="0.2">
      <c r="A46" s="76"/>
      <c r="B46" s="77"/>
      <c r="D46" s="78"/>
      <c r="E46" s="78"/>
      <c r="F46" s="78"/>
    </row>
    <row r="47" spans="1:7" s="75" customFormat="1" ht="12.75" x14ac:dyDescent="0.2">
      <c r="A47" s="70"/>
      <c r="B47" s="77"/>
      <c r="C47" s="79"/>
      <c r="D47" s="79"/>
      <c r="E47" s="79"/>
      <c r="F47" s="79"/>
    </row>
    <row r="48" spans="1:7" s="75" customFormat="1" ht="12.75" x14ac:dyDescent="0.2">
      <c r="A48" s="70"/>
      <c r="B48" s="77"/>
      <c r="C48" s="77"/>
      <c r="D48" s="77"/>
      <c r="E48" s="77"/>
      <c r="F48" s="77"/>
    </row>
    <row r="49" spans="1:6" s="75" customFormat="1" ht="12.75" x14ac:dyDescent="0.2">
      <c r="A49" s="70"/>
      <c r="B49" s="74"/>
      <c r="C49" s="74"/>
      <c r="D49" s="74"/>
      <c r="E49" s="74"/>
      <c r="F49" s="74"/>
    </row>
    <row r="50" spans="1:6" s="75" customFormat="1" ht="12.75" x14ac:dyDescent="0.2">
      <c r="A50" s="70"/>
      <c r="B50" s="77"/>
      <c r="D50" s="78"/>
      <c r="E50" s="78"/>
      <c r="F50" s="78"/>
    </row>
    <row r="51" spans="1:6" s="75" customFormat="1" ht="12.75" x14ac:dyDescent="0.2">
      <c r="A51" s="70"/>
      <c r="B51" s="77"/>
      <c r="C51" s="79"/>
      <c r="D51" s="79"/>
      <c r="E51" s="79"/>
      <c r="F51" s="79"/>
    </row>
    <row r="52" spans="1:6" s="75" customFormat="1" ht="12.75" x14ac:dyDescent="0.2">
      <c r="A52" s="70"/>
      <c r="B52" s="77"/>
      <c r="C52" s="77"/>
      <c r="D52" s="77"/>
      <c r="E52" s="77"/>
      <c r="F52" s="77"/>
    </row>
    <row r="53" spans="1:6" s="75" customFormat="1" ht="12.75" x14ac:dyDescent="0.2">
      <c r="A53" s="70"/>
      <c r="B53" s="74"/>
      <c r="C53" s="74"/>
      <c r="D53" s="74"/>
      <c r="E53" s="74"/>
      <c r="F53" s="74"/>
    </row>
    <row r="54" spans="1:6" s="75" customFormat="1" ht="12.75" x14ac:dyDescent="0.2">
      <c r="A54" s="70"/>
      <c r="B54" s="80"/>
      <c r="D54" s="81"/>
      <c r="E54" s="81"/>
      <c r="F54" s="81"/>
    </row>
    <row r="55" spans="1:6" ht="12.75" x14ac:dyDescent="0.2">
      <c r="A55" s="70"/>
      <c r="B55" s="82"/>
      <c r="C55" s="83"/>
      <c r="D55" s="83"/>
      <c r="E55" s="83"/>
      <c r="F55" s="83"/>
    </row>
    <row r="56" spans="1:6" ht="12.75" x14ac:dyDescent="0.2">
      <c r="A56" s="70"/>
      <c r="B56" s="84"/>
    </row>
    <row r="57" spans="1:6" ht="12.75" x14ac:dyDescent="0.2">
      <c r="A57" s="70"/>
    </row>
    <row r="58" spans="1:6" ht="12.75" x14ac:dyDescent="0.2">
      <c r="A58" s="70"/>
      <c r="C58" s="60"/>
      <c r="D58" s="60"/>
    </row>
    <row r="59" spans="1:6" ht="12.75" x14ac:dyDescent="0.2">
      <c r="A59" s="70"/>
      <c r="E59" s="85"/>
    </row>
    <row r="60" spans="1:6" ht="12" x14ac:dyDescent="0.2">
      <c r="B60" s="86"/>
      <c r="C60" s="60"/>
      <c r="D60" s="60"/>
    </row>
    <row r="61" spans="1:6" ht="12" x14ac:dyDescent="0.2">
      <c r="B61" s="87"/>
    </row>
    <row r="62" spans="1:6" ht="12" x14ac:dyDescent="0.2"/>
  </sheetData>
  <mergeCells count="1">
    <mergeCell ref="B41:F41"/>
  </mergeCells>
  <hyperlinks>
    <hyperlink ref="G14" location="'Tabelle 1'!A1" display="'Tabelle 1'!A1"/>
    <hyperlink ref="G17" location="'Diagramm'!A1" display="'Diagramm'!A1"/>
    <hyperlink ref="G20" location="'Tabelle 2.1'!A1" display="'Tabelle 2.1'!A1"/>
    <hyperlink ref="G21" location="'Tabelle 2.2'!A1" display="'Tabelle 2.2'!A1"/>
    <hyperlink ref="G22" location="'Tabelle 2.3'!A1" display="'Tabelle 2.3'!A1"/>
    <hyperlink ref="G23" location="'Tabelle 2.4'!A1" display="'Tabelle 2.4'!A1"/>
    <hyperlink ref="G26" location="'Tabelle 3.1'!A1" display="'Tabelle 3.1'!A1"/>
    <hyperlink ref="G27" location="'Tabelle 3.2'!A1" display="'Tabelle 3.2'!A1"/>
    <hyperlink ref="G28" location="'Tabelle 3.3'!A1" display="'Tabelle 3.3'!A1"/>
    <hyperlink ref="G29" location="'Tabelle 3.4'!A1" display="'Tabelle 3.4'!A1"/>
    <hyperlink ref="G32" location="'Tabelle 4.1'!A1" display="'Tabelle 4.1'!A1"/>
    <hyperlink ref="G33" location="'Tabelle 4.2'!A1" display="'Tabelle 4.2'!A1"/>
    <hyperlink ref="G34" location="'Tabelle 4.3'!A1" display="'Tabelle 4.3'!A1"/>
    <hyperlink ref="G37" location="'Tabelle 5.1'!A1" display="'Tabelle 5.1'!A1"/>
    <hyperlink ref="G38" location="'Tabelle 5.2'!A1" display="'Tabelle 5.2'!A1"/>
    <hyperlink ref="G41" location="'Tabelle 6'!A1" display="'Tabelle 6'!A1"/>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O63"/>
  <sheetViews>
    <sheetView showGridLines="0" zoomScaleNormal="100" workbookViewId="0"/>
  </sheetViews>
  <sheetFormatPr baseColWidth="10" defaultColWidth="8.85546875" defaultRowHeight="15.95" customHeight="1" x14ac:dyDescent="0.2"/>
  <cols>
    <col min="1" max="1" width="3.7109375" style="97" customWidth="1"/>
    <col min="2" max="2" width="18.85546875" style="97" bestFit="1"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90"/>
      <c r="D1" s="90"/>
      <c r="E1" s="90"/>
      <c r="F1" s="90"/>
      <c r="G1" s="89"/>
      <c r="H1" s="89"/>
      <c r="I1" s="89"/>
      <c r="J1" s="15" t="s">
        <v>6</v>
      </c>
    </row>
    <row r="2" spans="1:15" s="91" customFormat="1" ht="6.2" customHeight="1" x14ac:dyDescent="0.2">
      <c r="A2" s="92"/>
      <c r="B2" s="93"/>
      <c r="C2" s="93"/>
      <c r="D2" s="93"/>
      <c r="E2" s="93"/>
      <c r="F2" s="93"/>
      <c r="G2" s="93"/>
      <c r="H2" s="93"/>
      <c r="I2" s="93"/>
      <c r="J2" s="93"/>
    </row>
    <row r="3" spans="1:15" s="94" customFormat="1" ht="24.95" customHeight="1" x14ac:dyDescent="0.2">
      <c r="A3" s="569" t="s">
        <v>91</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57</v>
      </c>
      <c r="B5" s="572"/>
      <c r="C5" s="572"/>
      <c r="D5" s="572"/>
      <c r="E5" s="95"/>
      <c r="F5" s="95"/>
      <c r="G5" s="95"/>
      <c r="H5" s="95"/>
      <c r="I5" s="95"/>
      <c r="J5" s="95"/>
    </row>
    <row r="6" spans="1:15" s="94" customFormat="1" ht="11.25" customHeight="1" x14ac:dyDescent="0.2">
      <c r="A6" s="573"/>
      <c r="B6" s="574"/>
      <c r="C6" s="574"/>
      <c r="D6" s="574"/>
      <c r="E6" s="574"/>
      <c r="F6" s="574"/>
      <c r="G6" s="574"/>
      <c r="H6" s="574"/>
      <c r="I6" s="574"/>
      <c r="J6" s="574"/>
    </row>
    <row r="7" spans="1:15" s="91" customFormat="1" ht="12" customHeight="1" x14ac:dyDescent="0.2">
      <c r="A7" s="575" t="s">
        <v>93</v>
      </c>
      <c r="B7" s="576"/>
      <c r="C7" s="581" t="s">
        <v>94</v>
      </c>
      <c r="D7" s="584" t="s">
        <v>95</v>
      </c>
      <c r="E7" s="585"/>
      <c r="F7" s="585"/>
      <c r="G7" s="585"/>
      <c r="H7" s="586"/>
      <c r="I7" s="587" t="s">
        <v>96</v>
      </c>
      <c r="J7" s="588"/>
      <c r="K7" s="96"/>
      <c r="L7" s="96"/>
      <c r="M7" s="96"/>
      <c r="N7" s="96"/>
      <c r="O7" s="96"/>
    </row>
    <row r="8" spans="1:15" ht="34.5" customHeight="1" x14ac:dyDescent="0.2">
      <c r="A8" s="577"/>
      <c r="B8" s="578"/>
      <c r="C8" s="582"/>
      <c r="D8" s="591" t="s">
        <v>97</v>
      </c>
      <c r="E8" s="591" t="s">
        <v>98</v>
      </c>
      <c r="F8" s="591" t="s">
        <v>99</v>
      </c>
      <c r="G8" s="591" t="s">
        <v>100</v>
      </c>
      <c r="H8" s="591" t="s">
        <v>101</v>
      </c>
      <c r="I8" s="589"/>
      <c r="J8" s="590"/>
    </row>
    <row r="9" spans="1:15" ht="12" customHeight="1" x14ac:dyDescent="0.2">
      <c r="A9" s="577"/>
      <c r="B9" s="578"/>
      <c r="C9" s="582"/>
      <c r="D9" s="592"/>
      <c r="E9" s="592"/>
      <c r="F9" s="592"/>
      <c r="G9" s="592"/>
      <c r="H9" s="592"/>
      <c r="I9" s="98" t="s">
        <v>102</v>
      </c>
      <c r="J9" s="99" t="s">
        <v>103</v>
      </c>
    </row>
    <row r="10" spans="1:15" ht="12" customHeight="1" x14ac:dyDescent="0.2">
      <c r="A10" s="579"/>
      <c r="B10" s="580"/>
      <c r="C10" s="583"/>
      <c r="D10" s="100">
        <v>1</v>
      </c>
      <c r="E10" s="100">
        <v>2</v>
      </c>
      <c r="F10" s="100">
        <v>3</v>
      </c>
      <c r="G10" s="100">
        <v>4</v>
      </c>
      <c r="H10" s="100">
        <v>5</v>
      </c>
      <c r="I10" s="100">
        <v>6</v>
      </c>
      <c r="J10" s="100">
        <v>7</v>
      </c>
      <c r="K10" s="101"/>
    </row>
    <row r="11" spans="1:15" s="110" customFormat="1" ht="18" customHeight="1" x14ac:dyDescent="0.2">
      <c r="A11" s="102" t="s">
        <v>66</v>
      </c>
      <c r="B11" s="103"/>
      <c r="C11" s="104"/>
      <c r="D11" s="105"/>
      <c r="E11" s="106"/>
      <c r="F11" s="106"/>
      <c r="G11" s="106"/>
      <c r="H11" s="107"/>
      <c r="I11" s="108"/>
      <c r="J11" s="109"/>
    </row>
    <row r="12" spans="1:15" s="110" customFormat="1" ht="13.5" customHeight="1" x14ac:dyDescent="0.2">
      <c r="A12" s="111" t="s">
        <v>104</v>
      </c>
      <c r="B12" s="112"/>
      <c r="C12" s="113">
        <v>100</v>
      </c>
      <c r="D12" s="114">
        <v>278940</v>
      </c>
      <c r="E12" s="114">
        <v>274019</v>
      </c>
      <c r="F12" s="114">
        <v>275915</v>
      </c>
      <c r="G12" s="114">
        <v>277145</v>
      </c>
      <c r="H12" s="114">
        <v>277007</v>
      </c>
      <c r="I12" s="115">
        <v>1933</v>
      </c>
      <c r="J12" s="116">
        <v>0.69781630067110223</v>
      </c>
      <c r="N12" s="117"/>
    </row>
    <row r="13" spans="1:15" s="110" customFormat="1" ht="13.5" customHeight="1" x14ac:dyDescent="0.2">
      <c r="A13" s="118" t="s">
        <v>105</v>
      </c>
      <c r="B13" s="119" t="s">
        <v>106</v>
      </c>
      <c r="C13" s="113">
        <v>51.150785115078513</v>
      </c>
      <c r="D13" s="114">
        <v>142680</v>
      </c>
      <c r="E13" s="114">
        <v>139878</v>
      </c>
      <c r="F13" s="114">
        <v>140722</v>
      </c>
      <c r="G13" s="114">
        <v>141066</v>
      </c>
      <c r="H13" s="114">
        <v>140971</v>
      </c>
      <c r="I13" s="115">
        <v>1709</v>
      </c>
      <c r="J13" s="116">
        <v>1.2123060771364322</v>
      </c>
    </row>
    <row r="14" spans="1:15" s="110" customFormat="1" ht="13.5" customHeight="1" x14ac:dyDescent="0.2">
      <c r="A14" s="120"/>
      <c r="B14" s="119" t="s">
        <v>107</v>
      </c>
      <c r="C14" s="113">
        <v>48.849214884921487</v>
      </c>
      <c r="D14" s="114">
        <v>136260</v>
      </c>
      <c r="E14" s="114">
        <v>134141</v>
      </c>
      <c r="F14" s="114">
        <v>135193</v>
      </c>
      <c r="G14" s="114">
        <v>136079</v>
      </c>
      <c r="H14" s="114">
        <v>136036</v>
      </c>
      <c r="I14" s="115">
        <v>224</v>
      </c>
      <c r="J14" s="116">
        <v>0.16466229527478021</v>
      </c>
    </row>
    <row r="15" spans="1:15" s="110" customFormat="1" ht="13.5" customHeight="1" x14ac:dyDescent="0.2">
      <c r="A15" s="118" t="s">
        <v>105</v>
      </c>
      <c r="B15" s="121" t="s">
        <v>108</v>
      </c>
      <c r="C15" s="113">
        <v>8.7957983795798373</v>
      </c>
      <c r="D15" s="114">
        <v>24535</v>
      </c>
      <c r="E15" s="114">
        <v>22080</v>
      </c>
      <c r="F15" s="114">
        <v>22779</v>
      </c>
      <c r="G15" s="114">
        <v>23521</v>
      </c>
      <c r="H15" s="114">
        <v>23584</v>
      </c>
      <c r="I15" s="115">
        <v>951</v>
      </c>
      <c r="J15" s="116">
        <v>4.0323948439620079</v>
      </c>
    </row>
    <row r="16" spans="1:15" s="110" customFormat="1" ht="13.5" customHeight="1" x14ac:dyDescent="0.2">
      <c r="A16" s="118"/>
      <c r="B16" s="121" t="s">
        <v>109</v>
      </c>
      <c r="C16" s="113">
        <v>71.559833655983368</v>
      </c>
      <c r="D16" s="114">
        <v>199609</v>
      </c>
      <c r="E16" s="114">
        <v>197920</v>
      </c>
      <c r="F16" s="114">
        <v>199571</v>
      </c>
      <c r="G16" s="114">
        <v>200294</v>
      </c>
      <c r="H16" s="114">
        <v>200445</v>
      </c>
      <c r="I16" s="115">
        <v>-836</v>
      </c>
      <c r="J16" s="116">
        <v>-0.41707201476714312</v>
      </c>
    </row>
    <row r="17" spans="1:10" s="110" customFormat="1" ht="13.5" customHeight="1" x14ac:dyDescent="0.2">
      <c r="A17" s="118"/>
      <c r="B17" s="121" t="s">
        <v>110</v>
      </c>
      <c r="C17" s="113">
        <v>18.718362371836236</v>
      </c>
      <c r="D17" s="114">
        <v>52213</v>
      </c>
      <c r="E17" s="114">
        <v>51503</v>
      </c>
      <c r="F17" s="114">
        <v>51055</v>
      </c>
      <c r="G17" s="114">
        <v>50789</v>
      </c>
      <c r="H17" s="114">
        <v>50479</v>
      </c>
      <c r="I17" s="115">
        <v>1734</v>
      </c>
      <c r="J17" s="116">
        <v>3.4350918203609422</v>
      </c>
    </row>
    <row r="18" spans="1:10" s="110" customFormat="1" ht="13.5" customHeight="1" x14ac:dyDescent="0.2">
      <c r="A18" s="120"/>
      <c r="B18" s="121" t="s">
        <v>111</v>
      </c>
      <c r="C18" s="113">
        <v>0.92600559260055926</v>
      </c>
      <c r="D18" s="114">
        <v>2583</v>
      </c>
      <c r="E18" s="114">
        <v>2516</v>
      </c>
      <c r="F18" s="114">
        <v>2510</v>
      </c>
      <c r="G18" s="114">
        <v>2541</v>
      </c>
      <c r="H18" s="114">
        <v>2499</v>
      </c>
      <c r="I18" s="115">
        <v>84</v>
      </c>
      <c r="J18" s="116">
        <v>3.3613445378151261</v>
      </c>
    </row>
    <row r="19" spans="1:10" s="110" customFormat="1" ht="13.5" customHeight="1" x14ac:dyDescent="0.2">
      <c r="A19" s="120"/>
      <c r="B19" s="121" t="s">
        <v>112</v>
      </c>
      <c r="C19" s="113">
        <v>0.30544203054420305</v>
      </c>
      <c r="D19" s="114">
        <v>852</v>
      </c>
      <c r="E19" s="114">
        <v>839</v>
      </c>
      <c r="F19" s="114">
        <v>807</v>
      </c>
      <c r="G19" s="114">
        <v>784</v>
      </c>
      <c r="H19" s="114">
        <v>790</v>
      </c>
      <c r="I19" s="115">
        <v>62</v>
      </c>
      <c r="J19" s="116">
        <v>7.8481012658227849</v>
      </c>
    </row>
    <row r="20" spans="1:10" s="110" customFormat="1" ht="13.5" customHeight="1" x14ac:dyDescent="0.2">
      <c r="A20" s="118" t="s">
        <v>113</v>
      </c>
      <c r="B20" s="122" t="s">
        <v>114</v>
      </c>
      <c r="C20" s="113">
        <v>67.060658206065824</v>
      </c>
      <c r="D20" s="114">
        <v>187059</v>
      </c>
      <c r="E20" s="114">
        <v>184625</v>
      </c>
      <c r="F20" s="114">
        <v>185968</v>
      </c>
      <c r="G20" s="114">
        <v>186807</v>
      </c>
      <c r="H20" s="114">
        <v>187487</v>
      </c>
      <c r="I20" s="115">
        <v>-428</v>
      </c>
      <c r="J20" s="116">
        <v>-0.22828249425293487</v>
      </c>
    </row>
    <row r="21" spans="1:10" s="110" customFormat="1" ht="13.5" customHeight="1" x14ac:dyDescent="0.2">
      <c r="A21" s="120"/>
      <c r="B21" s="122" t="s">
        <v>115</v>
      </c>
      <c r="C21" s="113">
        <v>32.939341793934176</v>
      </c>
      <c r="D21" s="114">
        <v>91881</v>
      </c>
      <c r="E21" s="114">
        <v>89394</v>
      </c>
      <c r="F21" s="114">
        <v>89947</v>
      </c>
      <c r="G21" s="114">
        <v>90338</v>
      </c>
      <c r="H21" s="114">
        <v>89520</v>
      </c>
      <c r="I21" s="115">
        <v>2361</v>
      </c>
      <c r="J21" s="116">
        <v>2.6373994638069704</v>
      </c>
    </row>
    <row r="22" spans="1:10" s="110" customFormat="1" ht="13.5" customHeight="1" x14ac:dyDescent="0.2">
      <c r="A22" s="118" t="s">
        <v>113</v>
      </c>
      <c r="B22" s="122" t="s">
        <v>116</v>
      </c>
      <c r="C22" s="113">
        <v>92.990965799096585</v>
      </c>
      <c r="D22" s="114">
        <v>259389</v>
      </c>
      <c r="E22" s="114">
        <v>255689</v>
      </c>
      <c r="F22" s="114">
        <v>257650</v>
      </c>
      <c r="G22" s="114">
        <v>258865</v>
      </c>
      <c r="H22" s="114">
        <v>259057</v>
      </c>
      <c r="I22" s="115">
        <v>332</v>
      </c>
      <c r="J22" s="116">
        <v>0.1281571237218064</v>
      </c>
    </row>
    <row r="23" spans="1:10" s="110" customFormat="1" ht="13.5" customHeight="1" x14ac:dyDescent="0.2">
      <c r="A23" s="123"/>
      <c r="B23" s="124" t="s">
        <v>117</v>
      </c>
      <c r="C23" s="125">
        <v>6.9470136947013694</v>
      </c>
      <c r="D23" s="114">
        <v>19378</v>
      </c>
      <c r="E23" s="114">
        <v>18161</v>
      </c>
      <c r="F23" s="114">
        <v>18091</v>
      </c>
      <c r="G23" s="114">
        <v>18112</v>
      </c>
      <c r="H23" s="114">
        <v>17779</v>
      </c>
      <c r="I23" s="115">
        <v>1599</v>
      </c>
      <c r="J23" s="116">
        <v>8.9937566792283032</v>
      </c>
    </row>
    <row r="24" spans="1:10" s="110" customFormat="1" ht="18" customHeight="1" x14ac:dyDescent="0.2">
      <c r="A24" s="126" t="s">
        <v>118</v>
      </c>
      <c r="B24" s="103"/>
      <c r="C24" s="127"/>
      <c r="D24" s="128"/>
      <c r="E24" s="129"/>
      <c r="F24" s="129"/>
      <c r="G24" s="129"/>
      <c r="H24" s="130"/>
      <c r="I24" s="131"/>
      <c r="J24" s="132"/>
    </row>
    <row r="25" spans="1:10" s="110" customFormat="1" ht="15.75" customHeight="1" x14ac:dyDescent="0.2">
      <c r="A25" s="111" t="s">
        <v>119</v>
      </c>
      <c r="B25" s="112"/>
      <c r="C25" s="133"/>
      <c r="D25" s="134"/>
      <c r="E25" s="135"/>
      <c r="F25" s="135"/>
      <c r="G25" s="135"/>
      <c r="H25" s="136"/>
      <c r="I25" s="137"/>
      <c r="J25" s="138"/>
    </row>
    <row r="26" spans="1:10" s="110" customFormat="1" ht="13.5" customHeight="1" x14ac:dyDescent="0.2">
      <c r="A26" s="111" t="s">
        <v>104</v>
      </c>
      <c r="B26" s="112"/>
      <c r="C26" s="113">
        <v>100</v>
      </c>
      <c r="D26" s="139">
        <v>34758</v>
      </c>
      <c r="E26" s="114">
        <v>33455</v>
      </c>
      <c r="F26" s="114">
        <v>34810</v>
      </c>
      <c r="G26" s="114">
        <v>36994</v>
      </c>
      <c r="H26" s="140">
        <v>36580</v>
      </c>
      <c r="I26" s="115">
        <v>-1822</v>
      </c>
      <c r="J26" s="116">
        <v>-4.9808638600328052</v>
      </c>
    </row>
    <row r="27" spans="1:10" s="110" customFormat="1" ht="13.5" customHeight="1" x14ac:dyDescent="0.2">
      <c r="A27" s="118" t="s">
        <v>105</v>
      </c>
      <c r="B27" s="119" t="s">
        <v>106</v>
      </c>
      <c r="C27" s="113">
        <v>45.224121065653954</v>
      </c>
      <c r="D27" s="115">
        <v>15719</v>
      </c>
      <c r="E27" s="114">
        <v>15236</v>
      </c>
      <c r="F27" s="114">
        <v>15941</v>
      </c>
      <c r="G27" s="114">
        <v>16753</v>
      </c>
      <c r="H27" s="140">
        <v>16485</v>
      </c>
      <c r="I27" s="115">
        <v>-766</v>
      </c>
      <c r="J27" s="116">
        <v>-4.6466484683045195</v>
      </c>
    </row>
    <row r="28" spans="1:10" s="110" customFormat="1" ht="13.5" customHeight="1" x14ac:dyDescent="0.2">
      <c r="A28" s="120"/>
      <c r="B28" s="119" t="s">
        <v>107</v>
      </c>
      <c r="C28" s="113">
        <v>54.775878934346046</v>
      </c>
      <c r="D28" s="115">
        <v>19039</v>
      </c>
      <c r="E28" s="114">
        <v>18219</v>
      </c>
      <c r="F28" s="114">
        <v>18869</v>
      </c>
      <c r="G28" s="114">
        <v>20241</v>
      </c>
      <c r="H28" s="140">
        <v>20095</v>
      </c>
      <c r="I28" s="115">
        <v>-1056</v>
      </c>
      <c r="J28" s="116">
        <v>-5.2550385668076638</v>
      </c>
    </row>
    <row r="29" spans="1:10" s="110" customFormat="1" ht="13.5" customHeight="1" x14ac:dyDescent="0.2">
      <c r="A29" s="118" t="s">
        <v>105</v>
      </c>
      <c r="B29" s="121" t="s">
        <v>108</v>
      </c>
      <c r="C29" s="113">
        <v>21.730249151274528</v>
      </c>
      <c r="D29" s="115">
        <v>7553</v>
      </c>
      <c r="E29" s="114">
        <v>7287</v>
      </c>
      <c r="F29" s="114">
        <v>7678</v>
      </c>
      <c r="G29" s="114">
        <v>8575</v>
      </c>
      <c r="H29" s="140">
        <v>8208</v>
      </c>
      <c r="I29" s="115">
        <v>-655</v>
      </c>
      <c r="J29" s="116">
        <v>-7.9800194931773882</v>
      </c>
    </row>
    <row r="30" spans="1:10" s="110" customFormat="1" ht="13.5" customHeight="1" x14ac:dyDescent="0.2">
      <c r="A30" s="118"/>
      <c r="B30" s="121" t="s">
        <v>109</v>
      </c>
      <c r="C30" s="113">
        <v>45.995166580355601</v>
      </c>
      <c r="D30" s="115">
        <v>15987</v>
      </c>
      <c r="E30" s="114">
        <v>15376</v>
      </c>
      <c r="F30" s="114">
        <v>15970</v>
      </c>
      <c r="G30" s="114">
        <v>17003</v>
      </c>
      <c r="H30" s="140">
        <v>16991</v>
      </c>
      <c r="I30" s="115">
        <v>-1004</v>
      </c>
      <c r="J30" s="116">
        <v>-5.9090106526984876</v>
      </c>
    </row>
    <row r="31" spans="1:10" s="110" customFormat="1" ht="13.5" customHeight="1" x14ac:dyDescent="0.2">
      <c r="A31" s="118"/>
      <c r="B31" s="121" t="s">
        <v>110</v>
      </c>
      <c r="C31" s="113">
        <v>14.629725530813051</v>
      </c>
      <c r="D31" s="115">
        <v>5085</v>
      </c>
      <c r="E31" s="114">
        <v>4834</v>
      </c>
      <c r="F31" s="114">
        <v>4998</v>
      </c>
      <c r="G31" s="114">
        <v>5116</v>
      </c>
      <c r="H31" s="140">
        <v>5188</v>
      </c>
      <c r="I31" s="115">
        <v>-103</v>
      </c>
      <c r="J31" s="116">
        <v>-1.9853508095605243</v>
      </c>
    </row>
    <row r="32" spans="1:10" s="110" customFormat="1" ht="13.5" customHeight="1" x14ac:dyDescent="0.2">
      <c r="A32" s="120"/>
      <c r="B32" s="121" t="s">
        <v>111</v>
      </c>
      <c r="C32" s="113">
        <v>17.64485873755682</v>
      </c>
      <c r="D32" s="115">
        <v>6133</v>
      </c>
      <c r="E32" s="114">
        <v>5958</v>
      </c>
      <c r="F32" s="114">
        <v>6164</v>
      </c>
      <c r="G32" s="114">
        <v>6300</v>
      </c>
      <c r="H32" s="140">
        <v>6193</v>
      </c>
      <c r="I32" s="115">
        <v>-60</v>
      </c>
      <c r="J32" s="116">
        <v>-0.9688357823348942</v>
      </c>
    </row>
    <row r="33" spans="1:10" s="110" customFormat="1" ht="13.5" customHeight="1" x14ac:dyDescent="0.2">
      <c r="A33" s="120"/>
      <c r="B33" s="121" t="s">
        <v>112</v>
      </c>
      <c r="C33" s="113">
        <v>1.7204672305656252</v>
      </c>
      <c r="D33" s="115">
        <v>598</v>
      </c>
      <c r="E33" s="114">
        <v>571</v>
      </c>
      <c r="F33" s="114">
        <v>636</v>
      </c>
      <c r="G33" s="114">
        <v>682</v>
      </c>
      <c r="H33" s="140">
        <v>695</v>
      </c>
      <c r="I33" s="115">
        <v>-97</v>
      </c>
      <c r="J33" s="116">
        <v>-13.956834532374101</v>
      </c>
    </row>
    <row r="34" spans="1:10" s="110" customFormat="1" ht="13.5" customHeight="1" x14ac:dyDescent="0.2">
      <c r="A34" s="118" t="s">
        <v>113</v>
      </c>
      <c r="B34" s="122" t="s">
        <v>116</v>
      </c>
      <c r="C34" s="113">
        <v>90.992001841302724</v>
      </c>
      <c r="D34" s="115">
        <v>31627</v>
      </c>
      <c r="E34" s="114">
        <v>30689</v>
      </c>
      <c r="F34" s="114">
        <v>31843</v>
      </c>
      <c r="G34" s="114">
        <v>33802</v>
      </c>
      <c r="H34" s="140">
        <v>33463</v>
      </c>
      <c r="I34" s="115">
        <v>-1836</v>
      </c>
      <c r="J34" s="116">
        <v>-5.486656904640947</v>
      </c>
    </row>
    <row r="35" spans="1:10" s="110" customFormat="1" ht="13.5" customHeight="1" x14ac:dyDescent="0.2">
      <c r="A35" s="118"/>
      <c r="B35" s="119" t="s">
        <v>117</v>
      </c>
      <c r="C35" s="113">
        <v>8.8756545255768451</v>
      </c>
      <c r="D35" s="115">
        <v>3085</v>
      </c>
      <c r="E35" s="114">
        <v>2729</v>
      </c>
      <c r="F35" s="114">
        <v>2928</v>
      </c>
      <c r="G35" s="114">
        <v>3152</v>
      </c>
      <c r="H35" s="140">
        <v>3079</v>
      </c>
      <c r="I35" s="115">
        <v>6</v>
      </c>
      <c r="J35" s="116">
        <v>0.19486846378694381</v>
      </c>
    </row>
    <row r="36" spans="1:10" s="110" customFormat="1" ht="18" customHeight="1" x14ac:dyDescent="0.2">
      <c r="A36" s="111" t="s">
        <v>120</v>
      </c>
      <c r="B36" s="112"/>
      <c r="C36" s="141"/>
      <c r="D36" s="134"/>
      <c r="E36" s="135"/>
      <c r="F36" s="135"/>
      <c r="G36" s="135"/>
      <c r="H36" s="136"/>
      <c r="I36" s="137"/>
      <c r="J36" s="138"/>
    </row>
    <row r="37" spans="1:10" s="110" customFormat="1" ht="13.5" customHeight="1" x14ac:dyDescent="0.2">
      <c r="A37" s="111" t="s">
        <v>104</v>
      </c>
      <c r="B37" s="112"/>
      <c r="C37" s="113">
        <v>100</v>
      </c>
      <c r="D37" s="139">
        <v>22853</v>
      </c>
      <c r="E37" s="114">
        <v>22338</v>
      </c>
      <c r="F37" s="114">
        <v>23228</v>
      </c>
      <c r="G37" s="114">
        <v>24725</v>
      </c>
      <c r="H37" s="140">
        <v>24317</v>
      </c>
      <c r="I37" s="115">
        <v>-1464</v>
      </c>
      <c r="J37" s="116">
        <v>-6.0204794999383147</v>
      </c>
    </row>
    <row r="38" spans="1:10" s="110" customFormat="1" ht="13.5" customHeight="1" x14ac:dyDescent="0.2">
      <c r="A38" s="118" t="s">
        <v>105</v>
      </c>
      <c r="B38" s="119" t="s">
        <v>106</v>
      </c>
      <c r="C38" s="113">
        <v>44.948146851616855</v>
      </c>
      <c r="D38" s="115">
        <v>10272</v>
      </c>
      <c r="E38" s="114">
        <v>10190</v>
      </c>
      <c r="F38" s="114">
        <v>10626</v>
      </c>
      <c r="G38" s="114">
        <v>11159</v>
      </c>
      <c r="H38" s="140">
        <v>10951</v>
      </c>
      <c r="I38" s="115">
        <v>-679</v>
      </c>
      <c r="J38" s="116">
        <v>-6.2003470002739478</v>
      </c>
    </row>
    <row r="39" spans="1:10" s="110" customFormat="1" ht="13.5" customHeight="1" x14ac:dyDescent="0.2">
      <c r="A39" s="120"/>
      <c r="B39" s="119" t="s">
        <v>107</v>
      </c>
      <c r="C39" s="113">
        <v>55.051853148383145</v>
      </c>
      <c r="D39" s="115">
        <v>12581</v>
      </c>
      <c r="E39" s="114">
        <v>12148</v>
      </c>
      <c r="F39" s="114">
        <v>12602</v>
      </c>
      <c r="G39" s="114">
        <v>13566</v>
      </c>
      <c r="H39" s="140">
        <v>13366</v>
      </c>
      <c r="I39" s="115">
        <v>-785</v>
      </c>
      <c r="J39" s="116">
        <v>-5.8731108783480472</v>
      </c>
    </row>
    <row r="40" spans="1:10" s="110" customFormat="1" ht="13.5" customHeight="1" x14ac:dyDescent="0.2">
      <c r="A40" s="118" t="s">
        <v>105</v>
      </c>
      <c r="B40" s="121" t="s">
        <v>108</v>
      </c>
      <c r="C40" s="113">
        <v>27.073031987047653</v>
      </c>
      <c r="D40" s="115">
        <v>6187</v>
      </c>
      <c r="E40" s="114">
        <v>6131</v>
      </c>
      <c r="F40" s="114">
        <v>6370</v>
      </c>
      <c r="G40" s="114">
        <v>7141</v>
      </c>
      <c r="H40" s="140">
        <v>6769</v>
      </c>
      <c r="I40" s="115">
        <v>-582</v>
      </c>
      <c r="J40" s="116">
        <v>-8.59802038705865</v>
      </c>
    </row>
    <row r="41" spans="1:10" s="110" customFormat="1" ht="13.5" customHeight="1" x14ac:dyDescent="0.2">
      <c r="A41" s="118"/>
      <c r="B41" s="121" t="s">
        <v>109</v>
      </c>
      <c r="C41" s="113">
        <v>32.218964687349583</v>
      </c>
      <c r="D41" s="115">
        <v>7363</v>
      </c>
      <c r="E41" s="114">
        <v>7219</v>
      </c>
      <c r="F41" s="114">
        <v>7521</v>
      </c>
      <c r="G41" s="114">
        <v>8051</v>
      </c>
      <c r="H41" s="140">
        <v>8033</v>
      </c>
      <c r="I41" s="115">
        <v>-670</v>
      </c>
      <c r="J41" s="116">
        <v>-8.3405950454375706</v>
      </c>
    </row>
    <row r="42" spans="1:10" s="110" customFormat="1" ht="13.5" customHeight="1" x14ac:dyDescent="0.2">
      <c r="A42" s="118"/>
      <c r="B42" s="121" t="s">
        <v>110</v>
      </c>
      <c r="C42" s="113">
        <v>14.514505754167942</v>
      </c>
      <c r="D42" s="115">
        <v>3317</v>
      </c>
      <c r="E42" s="114">
        <v>3165</v>
      </c>
      <c r="F42" s="114">
        <v>3317</v>
      </c>
      <c r="G42" s="114">
        <v>3370</v>
      </c>
      <c r="H42" s="140">
        <v>3452</v>
      </c>
      <c r="I42" s="115">
        <v>-135</v>
      </c>
      <c r="J42" s="116">
        <v>-3.9107763615295479</v>
      </c>
    </row>
    <row r="43" spans="1:10" s="110" customFormat="1" ht="13.5" customHeight="1" x14ac:dyDescent="0.2">
      <c r="A43" s="120"/>
      <c r="B43" s="121" t="s">
        <v>111</v>
      </c>
      <c r="C43" s="113">
        <v>26.193497571434822</v>
      </c>
      <c r="D43" s="115">
        <v>5986</v>
      </c>
      <c r="E43" s="114">
        <v>5823</v>
      </c>
      <c r="F43" s="114">
        <v>6020</v>
      </c>
      <c r="G43" s="114">
        <v>6163</v>
      </c>
      <c r="H43" s="140">
        <v>6063</v>
      </c>
      <c r="I43" s="115">
        <v>-77</v>
      </c>
      <c r="J43" s="116">
        <v>-1.2699983506514927</v>
      </c>
    </row>
    <row r="44" spans="1:10" s="110" customFormat="1" ht="13.5" customHeight="1" x14ac:dyDescent="0.2">
      <c r="A44" s="120"/>
      <c r="B44" s="121" t="s">
        <v>112</v>
      </c>
      <c r="C44" s="113">
        <v>2.4416925567759158</v>
      </c>
      <c r="D44" s="115">
        <v>558</v>
      </c>
      <c r="E44" s="114">
        <v>531</v>
      </c>
      <c r="F44" s="114">
        <v>594</v>
      </c>
      <c r="G44" s="114">
        <v>644</v>
      </c>
      <c r="H44" s="140">
        <v>667</v>
      </c>
      <c r="I44" s="115">
        <v>-109</v>
      </c>
      <c r="J44" s="116">
        <v>-16.34182908545727</v>
      </c>
    </row>
    <row r="45" spans="1:10" s="110" customFormat="1" ht="13.5" customHeight="1" x14ac:dyDescent="0.2">
      <c r="A45" s="118" t="s">
        <v>113</v>
      </c>
      <c r="B45" s="122" t="s">
        <v>116</v>
      </c>
      <c r="C45" s="113">
        <v>90.644554325471489</v>
      </c>
      <c r="D45" s="115">
        <v>20715</v>
      </c>
      <c r="E45" s="114">
        <v>20384</v>
      </c>
      <c r="F45" s="114">
        <v>21139</v>
      </c>
      <c r="G45" s="114">
        <v>22494</v>
      </c>
      <c r="H45" s="140">
        <v>22133</v>
      </c>
      <c r="I45" s="115">
        <v>-1418</v>
      </c>
      <c r="J45" s="116">
        <v>-6.4067229928161566</v>
      </c>
    </row>
    <row r="46" spans="1:10" s="110" customFormat="1" ht="13.5" customHeight="1" x14ac:dyDescent="0.2">
      <c r="A46" s="118"/>
      <c r="B46" s="119" t="s">
        <v>117</v>
      </c>
      <c r="C46" s="113">
        <v>9.1585349844659341</v>
      </c>
      <c r="D46" s="115">
        <v>2093</v>
      </c>
      <c r="E46" s="114">
        <v>1917</v>
      </c>
      <c r="F46" s="114">
        <v>2050</v>
      </c>
      <c r="G46" s="114">
        <v>2191</v>
      </c>
      <c r="H46" s="140">
        <v>2147</v>
      </c>
      <c r="I46" s="115">
        <v>-54</v>
      </c>
      <c r="J46" s="116">
        <v>-2.5151374010246856</v>
      </c>
    </row>
    <row r="47" spans="1:10" s="110" customFormat="1" ht="18" customHeight="1" x14ac:dyDescent="0.2">
      <c r="A47" s="111" t="s">
        <v>121</v>
      </c>
      <c r="B47" s="112"/>
      <c r="C47" s="141"/>
      <c r="D47" s="134"/>
      <c r="E47" s="135"/>
      <c r="F47" s="135"/>
      <c r="G47" s="135"/>
      <c r="H47" s="136"/>
      <c r="I47" s="137"/>
      <c r="J47" s="138"/>
    </row>
    <row r="48" spans="1:10" s="110" customFormat="1" ht="13.5" customHeight="1" x14ac:dyDescent="0.2">
      <c r="A48" s="111" t="s">
        <v>104</v>
      </c>
      <c r="B48" s="112"/>
      <c r="C48" s="113">
        <v>100</v>
      </c>
      <c r="D48" s="139">
        <v>11905</v>
      </c>
      <c r="E48" s="114">
        <v>11117</v>
      </c>
      <c r="F48" s="114">
        <v>11582</v>
      </c>
      <c r="G48" s="114">
        <v>12269</v>
      </c>
      <c r="H48" s="140">
        <v>12263</v>
      </c>
      <c r="I48" s="115">
        <v>-358</v>
      </c>
      <c r="J48" s="116">
        <v>-2.9193508929299519</v>
      </c>
    </row>
    <row r="49" spans="1:12" s="110" customFormat="1" ht="13.5" customHeight="1" x14ac:dyDescent="0.2">
      <c r="A49" s="118" t="s">
        <v>105</v>
      </c>
      <c r="B49" s="119" t="s">
        <v>106</v>
      </c>
      <c r="C49" s="113">
        <v>45.753884922301552</v>
      </c>
      <c r="D49" s="115">
        <v>5447</v>
      </c>
      <c r="E49" s="114">
        <v>5046</v>
      </c>
      <c r="F49" s="114">
        <v>5315</v>
      </c>
      <c r="G49" s="114">
        <v>5594</v>
      </c>
      <c r="H49" s="140">
        <v>5534</v>
      </c>
      <c r="I49" s="115">
        <v>-87</v>
      </c>
      <c r="J49" s="116">
        <v>-1.5720997470184315</v>
      </c>
    </row>
    <row r="50" spans="1:12" s="110" customFormat="1" ht="13.5" customHeight="1" x14ac:dyDescent="0.2">
      <c r="A50" s="120"/>
      <c r="B50" s="119" t="s">
        <v>107</v>
      </c>
      <c r="C50" s="113">
        <v>54.246115077698448</v>
      </c>
      <c r="D50" s="115">
        <v>6458</v>
      </c>
      <c r="E50" s="114">
        <v>6071</v>
      </c>
      <c r="F50" s="114">
        <v>6267</v>
      </c>
      <c r="G50" s="114">
        <v>6675</v>
      </c>
      <c r="H50" s="140">
        <v>6729</v>
      </c>
      <c r="I50" s="115">
        <v>-271</v>
      </c>
      <c r="J50" s="116">
        <v>-4.0273443305097336</v>
      </c>
    </row>
    <row r="51" spans="1:12" s="110" customFormat="1" ht="13.5" customHeight="1" x14ac:dyDescent="0.2">
      <c r="A51" s="118" t="s">
        <v>105</v>
      </c>
      <c r="B51" s="121" t="s">
        <v>108</v>
      </c>
      <c r="C51" s="113">
        <v>11.474170516589668</v>
      </c>
      <c r="D51" s="115">
        <v>1366</v>
      </c>
      <c r="E51" s="114">
        <v>1156</v>
      </c>
      <c r="F51" s="114">
        <v>1308</v>
      </c>
      <c r="G51" s="114">
        <v>1434</v>
      </c>
      <c r="H51" s="140">
        <v>1439</v>
      </c>
      <c r="I51" s="115">
        <v>-73</v>
      </c>
      <c r="J51" s="116">
        <v>-5.0729673384294651</v>
      </c>
    </row>
    <row r="52" spans="1:12" s="110" customFormat="1" ht="13.5" customHeight="1" x14ac:dyDescent="0.2">
      <c r="A52" s="118"/>
      <c r="B52" s="121" t="s">
        <v>109</v>
      </c>
      <c r="C52" s="113">
        <v>72.440151196976061</v>
      </c>
      <c r="D52" s="115">
        <v>8624</v>
      </c>
      <c r="E52" s="114">
        <v>8157</v>
      </c>
      <c r="F52" s="114">
        <v>8449</v>
      </c>
      <c r="G52" s="114">
        <v>8952</v>
      </c>
      <c r="H52" s="140">
        <v>8958</v>
      </c>
      <c r="I52" s="115">
        <v>-334</v>
      </c>
      <c r="J52" s="116">
        <v>-3.7285108283098904</v>
      </c>
    </row>
    <row r="53" spans="1:12" s="110" customFormat="1" ht="13.5" customHeight="1" x14ac:dyDescent="0.2">
      <c r="A53" s="118"/>
      <c r="B53" s="121" t="s">
        <v>110</v>
      </c>
      <c r="C53" s="113">
        <v>14.850902981940362</v>
      </c>
      <c r="D53" s="115">
        <v>1768</v>
      </c>
      <c r="E53" s="114">
        <v>1669</v>
      </c>
      <c r="F53" s="114">
        <v>1681</v>
      </c>
      <c r="G53" s="114">
        <v>1746</v>
      </c>
      <c r="H53" s="140">
        <v>1736</v>
      </c>
      <c r="I53" s="115">
        <v>32</v>
      </c>
      <c r="J53" s="116">
        <v>1.8433179723502304</v>
      </c>
    </row>
    <row r="54" spans="1:12" s="110" customFormat="1" ht="13.5" customHeight="1" x14ac:dyDescent="0.2">
      <c r="A54" s="120"/>
      <c r="B54" s="121" t="s">
        <v>111</v>
      </c>
      <c r="C54" s="113">
        <v>1.23477530449391</v>
      </c>
      <c r="D54" s="115">
        <v>147</v>
      </c>
      <c r="E54" s="114">
        <v>135</v>
      </c>
      <c r="F54" s="114">
        <v>144</v>
      </c>
      <c r="G54" s="114">
        <v>137</v>
      </c>
      <c r="H54" s="140">
        <v>130</v>
      </c>
      <c r="I54" s="115">
        <v>17</v>
      </c>
      <c r="J54" s="116">
        <v>13.076923076923077</v>
      </c>
    </row>
    <row r="55" spans="1:12" s="110" customFormat="1" ht="13.5" customHeight="1" x14ac:dyDescent="0.2">
      <c r="A55" s="120"/>
      <c r="B55" s="121" t="s">
        <v>112</v>
      </c>
      <c r="C55" s="113">
        <v>0.33599328013439733</v>
      </c>
      <c r="D55" s="115">
        <v>40</v>
      </c>
      <c r="E55" s="114">
        <v>40</v>
      </c>
      <c r="F55" s="114">
        <v>42</v>
      </c>
      <c r="G55" s="114">
        <v>38</v>
      </c>
      <c r="H55" s="140">
        <v>28</v>
      </c>
      <c r="I55" s="115">
        <v>12</v>
      </c>
      <c r="J55" s="116">
        <v>42.857142857142854</v>
      </c>
    </row>
    <row r="56" spans="1:12" s="110" customFormat="1" ht="13.5" customHeight="1" x14ac:dyDescent="0.2">
      <c r="A56" s="118" t="s">
        <v>113</v>
      </c>
      <c r="B56" s="122" t="s">
        <v>116</v>
      </c>
      <c r="C56" s="113">
        <v>91.658966820663593</v>
      </c>
      <c r="D56" s="115">
        <v>10912</v>
      </c>
      <c r="E56" s="114">
        <v>10305</v>
      </c>
      <c r="F56" s="114">
        <v>10704</v>
      </c>
      <c r="G56" s="114">
        <v>11308</v>
      </c>
      <c r="H56" s="140">
        <v>11330</v>
      </c>
      <c r="I56" s="115">
        <v>-418</v>
      </c>
      <c r="J56" s="116">
        <v>-3.6893203883495147</v>
      </c>
    </row>
    <row r="57" spans="1:12" s="110" customFormat="1" ht="13.5" customHeight="1" x14ac:dyDescent="0.2">
      <c r="A57" s="142"/>
      <c r="B57" s="124" t="s">
        <v>117</v>
      </c>
      <c r="C57" s="125">
        <v>8.3326333473330525</v>
      </c>
      <c r="D57" s="143">
        <v>992</v>
      </c>
      <c r="E57" s="144">
        <v>812</v>
      </c>
      <c r="F57" s="144">
        <v>878</v>
      </c>
      <c r="G57" s="144">
        <v>961</v>
      </c>
      <c r="H57" s="145">
        <v>932</v>
      </c>
      <c r="I57" s="143">
        <v>60</v>
      </c>
      <c r="J57" s="146">
        <v>6.437768240343348</v>
      </c>
    </row>
    <row r="58" spans="1:12" s="101" customFormat="1" ht="11.25" customHeight="1" x14ac:dyDescent="0.15">
      <c r="B58" s="147"/>
      <c r="C58" s="147"/>
      <c r="D58" s="148"/>
      <c r="E58" s="148"/>
      <c r="F58" s="148"/>
      <c r="G58" s="149"/>
      <c r="H58" s="148"/>
      <c r="I58" s="148"/>
      <c r="J58" s="150" t="s">
        <v>45</v>
      </c>
      <c r="K58" s="151"/>
      <c r="L58" s="151"/>
    </row>
    <row r="59" spans="1:12" s="101" customFormat="1" ht="12.75" customHeight="1" x14ac:dyDescent="0.15">
      <c r="A59" s="533" t="s">
        <v>514</v>
      </c>
      <c r="B59" s="153"/>
      <c r="C59" s="153"/>
      <c r="D59" s="154"/>
      <c r="E59" s="153"/>
      <c r="F59" s="153"/>
      <c r="G59" s="153"/>
      <c r="H59" s="153"/>
      <c r="I59" s="153"/>
      <c r="J59" s="153"/>
      <c r="K59" s="151"/>
      <c r="L59" s="151"/>
    </row>
    <row r="60" spans="1:12" s="101" customFormat="1" ht="22.5" customHeight="1" x14ac:dyDescent="0.15">
      <c r="A60" s="567" t="s">
        <v>123</v>
      </c>
      <c r="B60" s="568"/>
      <c r="C60" s="568"/>
      <c r="D60" s="568"/>
      <c r="E60" s="568"/>
      <c r="F60" s="568"/>
      <c r="G60" s="568"/>
      <c r="H60" s="568"/>
      <c r="I60" s="568"/>
      <c r="J60" s="568"/>
      <c r="K60" s="151"/>
      <c r="L60" s="151"/>
    </row>
    <row r="61" spans="1:12" ht="18" customHeight="1" x14ac:dyDescent="0.2">
      <c r="A61" s="567"/>
      <c r="B61" s="568"/>
      <c r="C61" s="568"/>
      <c r="D61" s="568"/>
      <c r="E61" s="568"/>
      <c r="F61" s="568"/>
      <c r="G61" s="568"/>
      <c r="H61" s="568"/>
      <c r="I61" s="568"/>
      <c r="J61" s="568"/>
      <c r="K61" s="151"/>
      <c r="L61" s="151"/>
    </row>
    <row r="63" spans="1:12" ht="15.95" customHeight="1" x14ac:dyDescent="0.2">
      <c r="B63" s="567"/>
      <c r="C63" s="568"/>
      <c r="D63" s="568"/>
      <c r="E63" s="568"/>
      <c r="F63" s="568"/>
      <c r="G63" s="568"/>
      <c r="H63" s="568"/>
      <c r="I63" s="568"/>
      <c r="J63" s="568"/>
      <c r="K63" s="568"/>
    </row>
  </sheetData>
  <mergeCells count="16">
    <mergeCell ref="B63:K63"/>
    <mergeCell ref="A3:J3"/>
    <mergeCell ref="A4:J4"/>
    <mergeCell ref="A5:D5"/>
    <mergeCell ref="A6:J6"/>
    <mergeCell ref="A7:B10"/>
    <mergeCell ref="C7:C10"/>
    <mergeCell ref="D7:H7"/>
    <mergeCell ref="I7:J8"/>
    <mergeCell ref="D8:D9"/>
    <mergeCell ref="E8:E9"/>
    <mergeCell ref="F8:F9"/>
    <mergeCell ref="G8:G9"/>
    <mergeCell ref="H8:H9"/>
    <mergeCell ref="A60:J60"/>
    <mergeCell ref="A61:J61"/>
  </mergeCells>
  <printOptions horizontalCentered="1"/>
  <pageMargins left="0.70866141732283472" right="0.39370078740157483" top="0.39370078740157483" bottom="0.39370078740157483" header="0" footer="0"/>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K47"/>
  <sheetViews>
    <sheetView showGridLines="0" zoomScaleNormal="100" workbookViewId="0"/>
  </sheetViews>
  <sheetFormatPr baseColWidth="10" defaultColWidth="8.85546875" defaultRowHeight="15.95" customHeight="1" x14ac:dyDescent="0.2"/>
  <cols>
    <col min="1" max="1" width="10" style="97" customWidth="1"/>
    <col min="2" max="2" width="35.7109375" style="97" customWidth="1"/>
    <col min="3" max="3" width="6.28515625" style="155" customWidth="1"/>
    <col min="4" max="4" width="11.7109375" style="156" customWidth="1"/>
    <col min="5" max="9" width="15" style="156" customWidth="1"/>
    <col min="10" max="10" width="10.7109375" style="225" bestFit="1" customWidth="1"/>
    <col min="11" max="11" width="10" style="226" bestFit="1" customWidth="1"/>
    <col min="12" max="16384" width="8.85546875" style="97"/>
  </cols>
  <sheetData>
    <row r="1" spans="1:11" s="91" customFormat="1" ht="36.75" customHeight="1" x14ac:dyDescent="0.2">
      <c r="A1" s="88"/>
      <c r="B1" s="89"/>
      <c r="C1" s="90"/>
      <c r="D1" s="90"/>
      <c r="E1" s="90"/>
      <c r="F1" s="90"/>
      <c r="G1" s="89"/>
      <c r="H1" s="89"/>
      <c r="I1" s="15" t="s">
        <v>6</v>
      </c>
      <c r="J1" s="158"/>
      <c r="K1" s="159"/>
    </row>
    <row r="2" spans="1:11" s="91" customFormat="1" ht="6.2" customHeight="1" x14ac:dyDescent="0.2">
      <c r="A2" s="92"/>
      <c r="B2" s="93"/>
      <c r="C2" s="93"/>
      <c r="D2" s="93"/>
      <c r="E2" s="93"/>
      <c r="F2" s="93"/>
      <c r="G2" s="93"/>
      <c r="H2" s="93"/>
      <c r="I2" s="93"/>
      <c r="J2" s="158"/>
      <c r="K2" s="159"/>
    </row>
    <row r="3" spans="1:11" s="94" customFormat="1" ht="15" x14ac:dyDescent="0.2">
      <c r="A3" s="570" t="s">
        <v>124</v>
      </c>
      <c r="B3" s="570"/>
      <c r="C3" s="570"/>
      <c r="D3" s="570"/>
      <c r="E3" s="570"/>
      <c r="F3" s="570"/>
      <c r="G3" s="570"/>
      <c r="H3" s="570"/>
      <c r="I3" s="570"/>
      <c r="J3" s="160"/>
      <c r="K3" s="161"/>
    </row>
    <row r="4" spans="1:11" s="94" customFormat="1" ht="15" x14ac:dyDescent="0.2">
      <c r="A4" s="570" t="s">
        <v>125</v>
      </c>
      <c r="B4" s="570"/>
      <c r="C4" s="570"/>
      <c r="D4" s="570"/>
      <c r="E4" s="570"/>
      <c r="F4" s="570"/>
      <c r="G4" s="570"/>
      <c r="H4" s="570"/>
      <c r="I4" s="570"/>
      <c r="J4" s="160"/>
      <c r="K4" s="161"/>
    </row>
    <row r="5" spans="1:11" s="166" customFormat="1" ht="12" customHeight="1" x14ac:dyDescent="0.2">
      <c r="A5" s="572" t="s">
        <v>126</v>
      </c>
      <c r="B5" s="572"/>
      <c r="C5" s="572"/>
      <c r="D5" s="572"/>
      <c r="E5" s="162"/>
      <c r="F5" s="162"/>
      <c r="G5" s="162"/>
      <c r="H5" s="162"/>
      <c r="I5" s="163"/>
      <c r="J5" s="164"/>
      <c r="K5" s="165"/>
    </row>
    <row r="6" spans="1:11" s="94" customFormat="1" ht="11.25" customHeight="1" x14ac:dyDescent="0.2">
      <c r="A6" s="594" t="s">
        <v>57</v>
      </c>
      <c r="B6" s="594"/>
      <c r="C6" s="167"/>
      <c r="D6" s="595" t="s">
        <v>127</v>
      </c>
      <c r="E6" s="595"/>
      <c r="F6" s="595"/>
      <c r="G6" s="595"/>
      <c r="H6" s="595"/>
      <c r="I6" s="595"/>
      <c r="J6" s="160"/>
      <c r="K6" s="161"/>
    </row>
    <row r="7" spans="1:11" s="94" customFormat="1" ht="24.95" customHeight="1" x14ac:dyDescent="0.2">
      <c r="A7" s="168"/>
      <c r="B7" s="169"/>
      <c r="C7" s="170"/>
      <c r="D7" s="596" t="s">
        <v>66</v>
      </c>
      <c r="E7" s="596"/>
      <c r="F7" s="596"/>
      <c r="G7" s="596" t="s">
        <v>128</v>
      </c>
      <c r="H7" s="596"/>
      <c r="I7" s="596"/>
      <c r="J7" s="160"/>
      <c r="K7" s="161"/>
    </row>
    <row r="8" spans="1:11" s="94" customFormat="1" ht="15" customHeight="1" x14ac:dyDescent="0.2">
      <c r="A8" s="171"/>
      <c r="B8" s="172"/>
      <c r="C8" s="172"/>
      <c r="D8" s="172"/>
      <c r="E8" s="172"/>
      <c r="F8" s="172"/>
      <c r="G8" s="172"/>
      <c r="H8" s="172"/>
      <c r="I8" s="173"/>
    </row>
    <row r="9" spans="1:11" s="177" customFormat="1" ht="24.95" customHeight="1" x14ac:dyDescent="0.2">
      <c r="A9" s="174" t="s">
        <v>13</v>
      </c>
      <c r="B9" s="175"/>
      <c r="C9" s="175"/>
      <c r="D9" s="175"/>
      <c r="E9" s="175"/>
      <c r="F9" s="175"/>
      <c r="G9" s="175"/>
      <c r="H9" s="175"/>
      <c r="I9" s="176"/>
    </row>
    <row r="10" spans="1:11" s="177" customFormat="1" ht="24.95" customHeight="1" x14ac:dyDescent="0.2">
      <c r="A10" s="174" t="s">
        <v>129</v>
      </c>
      <c r="B10" s="175"/>
      <c r="C10" s="175"/>
      <c r="D10" s="175"/>
      <c r="E10" s="175"/>
      <c r="F10" s="175"/>
      <c r="G10" s="175"/>
      <c r="H10" s="175"/>
      <c r="I10" s="176"/>
    </row>
    <row r="11" spans="1:11" s="177" customFormat="1" ht="24.95" customHeight="1" x14ac:dyDescent="0.2">
      <c r="A11" s="174" t="s">
        <v>130</v>
      </c>
      <c r="B11" s="175"/>
      <c r="C11" s="175"/>
      <c r="D11" s="175"/>
      <c r="E11" s="175"/>
      <c r="F11" s="175"/>
      <c r="G11" s="175"/>
      <c r="H11" s="175"/>
      <c r="I11" s="176"/>
    </row>
    <row r="12" spans="1:11" s="177" customFormat="1" ht="24.95" customHeight="1" x14ac:dyDescent="0.2">
      <c r="A12" s="174" t="s">
        <v>131</v>
      </c>
      <c r="B12" s="175"/>
      <c r="C12" s="175"/>
      <c r="D12" s="175"/>
      <c r="E12" s="175"/>
      <c r="F12" s="175"/>
      <c r="G12" s="175"/>
      <c r="H12" s="175"/>
      <c r="I12" s="176"/>
    </row>
    <row r="13" spans="1:11" s="110" customFormat="1" ht="0.75" customHeight="1" x14ac:dyDescent="0.2">
      <c r="A13" s="123"/>
      <c r="B13" s="124"/>
      <c r="C13" s="178"/>
      <c r="D13" s="179"/>
      <c r="E13" s="179"/>
      <c r="F13" s="179"/>
      <c r="G13" s="179"/>
      <c r="H13" s="179"/>
      <c r="I13" s="180"/>
      <c r="J13" s="181"/>
      <c r="K13" s="182"/>
    </row>
    <row r="14" spans="1:11" s="110" customFormat="1" ht="9.9499999999999993" customHeight="1" x14ac:dyDescent="0.2">
      <c r="A14" s="120"/>
      <c r="B14" s="119"/>
      <c r="C14" s="183"/>
      <c r="D14" s="184"/>
      <c r="E14" s="184"/>
      <c r="F14" s="184"/>
      <c r="G14" s="184"/>
      <c r="H14" s="184"/>
      <c r="I14" s="185"/>
      <c r="J14" s="186"/>
      <c r="K14" s="187"/>
    </row>
    <row r="15" spans="1:11" s="94" customFormat="1" ht="15" x14ac:dyDescent="0.2">
      <c r="A15" s="597" t="s">
        <v>13</v>
      </c>
      <c r="B15" s="571"/>
      <c r="C15" s="571"/>
      <c r="D15" s="571"/>
      <c r="E15" s="571"/>
      <c r="F15" s="571"/>
      <c r="G15" s="571"/>
      <c r="H15" s="571"/>
      <c r="I15" s="598"/>
      <c r="J15" s="188"/>
      <c r="K15" s="161"/>
    </row>
    <row r="16" spans="1:11" s="192" customFormat="1" ht="24.95" customHeight="1" x14ac:dyDescent="0.2">
      <c r="A16" s="599" t="s">
        <v>104</v>
      </c>
      <c r="B16" s="600"/>
      <c r="C16" s="189"/>
      <c r="D16" s="190"/>
      <c r="E16" s="190"/>
      <c r="F16" s="190"/>
      <c r="G16" s="190"/>
      <c r="H16" s="190"/>
      <c r="I16" s="191"/>
    </row>
    <row r="17" spans="1:9" s="198" customFormat="1" ht="24.95" customHeight="1" x14ac:dyDescent="0.2">
      <c r="A17" s="193" t="s">
        <v>132</v>
      </c>
      <c r="B17" s="194" t="s">
        <v>133</v>
      </c>
      <c r="C17" s="195"/>
      <c r="D17" s="196"/>
      <c r="E17" s="196"/>
      <c r="F17" s="196"/>
      <c r="G17" s="196"/>
      <c r="H17" s="196"/>
      <c r="I17" s="197"/>
    </row>
    <row r="18" spans="1:9" s="198" customFormat="1" ht="24.95" customHeight="1" x14ac:dyDescent="0.2">
      <c r="A18" s="193" t="s">
        <v>134</v>
      </c>
      <c r="B18" s="199" t="s">
        <v>135</v>
      </c>
      <c r="C18" s="195"/>
      <c r="D18" s="196"/>
      <c r="E18" s="196"/>
      <c r="F18" s="196"/>
      <c r="G18" s="196"/>
      <c r="H18" s="196"/>
      <c r="I18" s="197"/>
    </row>
    <row r="19" spans="1:9" s="200" customFormat="1" ht="24.95" customHeight="1" x14ac:dyDescent="0.2">
      <c r="A19" s="193" t="s">
        <v>136</v>
      </c>
      <c r="B19" s="199" t="s">
        <v>137</v>
      </c>
      <c r="C19" s="195"/>
      <c r="D19" s="196"/>
      <c r="E19" s="196"/>
      <c r="F19" s="196"/>
      <c r="G19" s="196"/>
      <c r="H19" s="196"/>
      <c r="I19" s="197"/>
    </row>
    <row r="20" spans="1:9" s="198" customFormat="1" ht="24.95" customHeight="1" x14ac:dyDescent="0.2">
      <c r="A20" s="193" t="s">
        <v>138</v>
      </c>
      <c r="B20" s="593" t="s">
        <v>139</v>
      </c>
      <c r="C20" s="593"/>
      <c r="D20" s="196"/>
      <c r="E20" s="196"/>
      <c r="F20" s="196"/>
      <c r="G20" s="196"/>
      <c r="H20" s="196"/>
      <c r="I20" s="197"/>
    </row>
    <row r="21" spans="1:9" s="200" customFormat="1" ht="24.95" customHeight="1" x14ac:dyDescent="0.2">
      <c r="A21" s="193" t="s">
        <v>140</v>
      </c>
      <c r="B21" s="199" t="s">
        <v>141</v>
      </c>
      <c r="C21" s="195"/>
      <c r="D21" s="196"/>
      <c r="E21" s="196"/>
      <c r="F21" s="196"/>
      <c r="G21" s="196"/>
      <c r="H21" s="196"/>
      <c r="I21" s="197"/>
    </row>
    <row r="22" spans="1:9" s="198" customFormat="1" ht="24.95" customHeight="1" x14ac:dyDescent="0.2">
      <c r="A22" s="193" t="s">
        <v>142</v>
      </c>
      <c r="B22" s="593" t="s">
        <v>143</v>
      </c>
      <c r="C22" s="593"/>
      <c r="D22" s="196"/>
      <c r="E22" s="196"/>
      <c r="F22" s="196"/>
      <c r="G22" s="196"/>
      <c r="H22" s="196"/>
      <c r="I22" s="197"/>
    </row>
    <row r="23" spans="1:9" s="200" customFormat="1" ht="24.95" customHeight="1" x14ac:dyDescent="0.2">
      <c r="A23" s="201" t="s">
        <v>144</v>
      </c>
      <c r="B23" s="202" t="s">
        <v>145</v>
      </c>
      <c r="C23" s="195"/>
      <c r="D23" s="196"/>
      <c r="E23" s="196"/>
      <c r="F23" s="196"/>
      <c r="G23" s="196"/>
      <c r="H23" s="196"/>
      <c r="I23" s="197"/>
    </row>
    <row r="24" spans="1:9" s="198" customFormat="1" ht="24.95" customHeight="1" x14ac:dyDescent="0.2">
      <c r="A24" s="193" t="s">
        <v>146</v>
      </c>
      <c r="B24" s="199" t="s">
        <v>147</v>
      </c>
      <c r="C24" s="195"/>
      <c r="D24" s="196"/>
      <c r="E24" s="196"/>
      <c r="F24" s="196"/>
      <c r="G24" s="196"/>
      <c r="H24" s="196"/>
      <c r="I24" s="197"/>
    </row>
    <row r="25" spans="1:9" s="200" customFormat="1" ht="24.95" customHeight="1" x14ac:dyDescent="0.2">
      <c r="A25" s="193" t="s">
        <v>148</v>
      </c>
      <c r="B25" s="199" t="s">
        <v>149</v>
      </c>
      <c r="C25" s="195"/>
      <c r="D25" s="196"/>
      <c r="E25" s="196"/>
      <c r="F25" s="196"/>
      <c r="G25" s="196"/>
      <c r="H25" s="196"/>
      <c r="I25" s="197"/>
    </row>
    <row r="26" spans="1:9" s="198" customFormat="1" ht="24.95" customHeight="1" x14ac:dyDescent="0.2">
      <c r="A26" s="201" t="s">
        <v>150</v>
      </c>
      <c r="B26" s="202" t="s">
        <v>151</v>
      </c>
      <c r="C26" s="195"/>
      <c r="D26" s="196"/>
      <c r="E26" s="196"/>
      <c r="F26" s="196"/>
      <c r="G26" s="196"/>
      <c r="H26" s="196"/>
      <c r="I26" s="197"/>
    </row>
    <row r="27" spans="1:9" s="198" customFormat="1" ht="24.95" customHeight="1" x14ac:dyDescent="0.2">
      <c r="A27" s="201" t="s">
        <v>152</v>
      </c>
      <c r="B27" s="199" t="s">
        <v>153</v>
      </c>
      <c r="C27" s="195"/>
      <c r="D27" s="196"/>
      <c r="E27" s="196"/>
      <c r="F27" s="196"/>
      <c r="G27" s="196"/>
      <c r="H27" s="196"/>
      <c r="I27" s="197"/>
    </row>
    <row r="28" spans="1:9" s="198" customFormat="1" ht="24.95" customHeight="1" x14ac:dyDescent="0.2">
      <c r="A28" s="193" t="s">
        <v>154</v>
      </c>
      <c r="B28" s="593" t="s">
        <v>155</v>
      </c>
      <c r="C28" s="593"/>
      <c r="D28" s="196"/>
      <c r="E28" s="196"/>
      <c r="F28" s="196"/>
      <c r="G28" s="196"/>
      <c r="H28" s="196"/>
      <c r="I28" s="197"/>
    </row>
    <row r="29" spans="1:9" s="198" customFormat="1" ht="24.95" customHeight="1" x14ac:dyDescent="0.2">
      <c r="A29" s="193" t="s">
        <v>156</v>
      </c>
      <c r="B29" s="593" t="s">
        <v>157</v>
      </c>
      <c r="C29" s="593"/>
      <c r="D29" s="196"/>
      <c r="E29" s="196"/>
      <c r="F29" s="196"/>
      <c r="G29" s="196"/>
      <c r="H29" s="196"/>
      <c r="I29" s="197"/>
    </row>
    <row r="30" spans="1:9" s="198" customFormat="1" ht="24.95" customHeight="1" x14ac:dyDescent="0.2">
      <c r="A30" s="201" t="s">
        <v>158</v>
      </c>
      <c r="B30" s="601" t="s">
        <v>159</v>
      </c>
      <c r="C30" s="601"/>
      <c r="D30" s="196"/>
      <c r="E30" s="196"/>
      <c r="F30" s="196"/>
      <c r="G30" s="196"/>
      <c r="H30" s="196"/>
      <c r="I30" s="197"/>
    </row>
    <row r="31" spans="1:9" s="198" customFormat="1" ht="24.95" customHeight="1" x14ac:dyDescent="0.2">
      <c r="A31" s="193" t="s">
        <v>160</v>
      </c>
      <c r="B31" s="601" t="s">
        <v>161</v>
      </c>
      <c r="C31" s="601"/>
      <c r="D31" s="196"/>
      <c r="E31" s="196"/>
      <c r="F31" s="196"/>
      <c r="G31" s="196"/>
      <c r="H31" s="196"/>
      <c r="I31" s="197"/>
    </row>
    <row r="32" spans="1:9" s="198" customFormat="1" ht="24.95" customHeight="1" x14ac:dyDescent="0.2">
      <c r="A32" s="201">
        <v>782.78300000000002</v>
      </c>
      <c r="B32" s="203" t="s">
        <v>162</v>
      </c>
      <c r="C32" s="195"/>
      <c r="D32" s="196"/>
      <c r="E32" s="196"/>
      <c r="F32" s="196"/>
      <c r="G32" s="196"/>
      <c r="H32" s="196"/>
      <c r="I32" s="197"/>
    </row>
    <row r="33" spans="1:11" s="198" customFormat="1" ht="24.95" customHeight="1" x14ac:dyDescent="0.2">
      <c r="A33" s="193" t="s">
        <v>163</v>
      </c>
      <c r="B33" s="593" t="s">
        <v>164</v>
      </c>
      <c r="C33" s="593"/>
      <c r="D33" s="196"/>
      <c r="E33" s="196"/>
      <c r="F33" s="196"/>
      <c r="G33" s="196"/>
      <c r="H33" s="196"/>
      <c r="I33" s="197"/>
    </row>
    <row r="34" spans="1:11" s="198" customFormat="1" ht="24.95" customHeight="1" x14ac:dyDescent="0.2">
      <c r="A34" s="193" t="s">
        <v>165</v>
      </c>
      <c r="B34" s="199" t="s">
        <v>166</v>
      </c>
      <c r="C34" s="195"/>
      <c r="D34" s="196"/>
      <c r="E34" s="196"/>
      <c r="F34" s="196"/>
      <c r="G34" s="196"/>
      <c r="H34" s="196"/>
      <c r="I34" s="197"/>
    </row>
    <row r="35" spans="1:11" s="198" customFormat="1" ht="24.95" customHeight="1" x14ac:dyDescent="0.2">
      <c r="A35" s="193">
        <v>86</v>
      </c>
      <c r="B35" s="199" t="s">
        <v>167</v>
      </c>
      <c r="C35" s="195"/>
      <c r="D35" s="196"/>
      <c r="E35" s="196"/>
      <c r="F35" s="196"/>
      <c r="G35" s="196"/>
      <c r="H35" s="196"/>
      <c r="I35" s="197"/>
    </row>
    <row r="36" spans="1:11" s="198" customFormat="1" ht="24.95" customHeight="1" x14ac:dyDescent="0.2">
      <c r="A36" s="193">
        <v>87.88</v>
      </c>
      <c r="B36" s="204" t="s">
        <v>168</v>
      </c>
      <c r="C36" s="195"/>
      <c r="D36" s="196"/>
      <c r="E36" s="196"/>
      <c r="F36" s="196"/>
      <c r="G36" s="196"/>
      <c r="H36" s="196"/>
      <c r="I36" s="197"/>
    </row>
    <row r="37" spans="1:11" s="198" customFormat="1" ht="24.95" customHeight="1" x14ac:dyDescent="0.2">
      <c r="A37" s="193" t="s">
        <v>169</v>
      </c>
      <c r="B37" s="593" t="s">
        <v>170</v>
      </c>
      <c r="C37" s="593"/>
      <c r="D37" s="196"/>
      <c r="E37" s="196"/>
      <c r="F37" s="196"/>
      <c r="G37" s="196"/>
      <c r="H37" s="196"/>
      <c r="I37" s="197"/>
    </row>
    <row r="38" spans="1:11" s="198" customFormat="1" ht="24.95" customHeight="1" x14ac:dyDescent="0.2">
      <c r="A38" s="193"/>
      <c r="B38" s="204" t="s">
        <v>171</v>
      </c>
      <c r="C38" s="195"/>
      <c r="D38" s="196"/>
      <c r="E38" s="196"/>
      <c r="F38" s="196"/>
      <c r="G38" s="196"/>
      <c r="H38" s="196"/>
      <c r="I38" s="197"/>
    </row>
    <row r="39" spans="1:11" s="198" customFormat="1" ht="24.95" customHeight="1" x14ac:dyDescent="0.2">
      <c r="A39" s="205" t="s">
        <v>172</v>
      </c>
      <c r="B39" s="206"/>
      <c r="C39" s="195"/>
      <c r="D39" s="196"/>
      <c r="E39" s="196"/>
      <c r="F39" s="196"/>
      <c r="G39" s="196"/>
      <c r="H39" s="196"/>
      <c r="I39" s="197"/>
    </row>
    <row r="40" spans="1:11" s="198" customFormat="1" ht="24.95" customHeight="1" x14ac:dyDescent="0.2">
      <c r="A40" s="207" t="s">
        <v>132</v>
      </c>
      <c r="B40" s="208" t="s">
        <v>133</v>
      </c>
      <c r="C40" s="195"/>
      <c r="D40" s="196"/>
      <c r="E40" s="196"/>
      <c r="F40" s="196"/>
      <c r="G40" s="196"/>
      <c r="H40" s="196"/>
      <c r="I40" s="197"/>
    </row>
    <row r="41" spans="1:11" s="198" customFormat="1" ht="24.95" customHeight="1" x14ac:dyDescent="0.2">
      <c r="A41" s="207" t="s">
        <v>173</v>
      </c>
      <c r="B41" s="208" t="s">
        <v>174</v>
      </c>
      <c r="C41" s="195"/>
      <c r="D41" s="196"/>
      <c r="E41" s="196"/>
      <c r="F41" s="196"/>
      <c r="G41" s="196"/>
      <c r="H41" s="196"/>
      <c r="I41" s="197"/>
    </row>
    <row r="42" spans="1:11" s="198" customFormat="1" ht="24.95" customHeight="1" x14ac:dyDescent="0.2">
      <c r="A42" s="207" t="s">
        <v>175</v>
      </c>
      <c r="B42" s="208" t="s">
        <v>176</v>
      </c>
      <c r="C42" s="195"/>
      <c r="D42" s="196"/>
      <c r="E42" s="196"/>
      <c r="F42" s="196"/>
      <c r="G42" s="196"/>
      <c r="H42" s="196"/>
      <c r="I42" s="197"/>
    </row>
    <row r="43" spans="1:11" ht="2.25" customHeight="1" x14ac:dyDescent="0.2">
      <c r="A43" s="209"/>
      <c r="B43" s="210"/>
      <c r="C43" s="211"/>
      <c r="D43" s="212"/>
      <c r="E43" s="212"/>
      <c r="F43" s="212"/>
      <c r="G43" s="212"/>
      <c r="H43" s="212"/>
      <c r="I43" s="213"/>
      <c r="J43" s="97"/>
      <c r="K43" s="97"/>
    </row>
    <row r="44" spans="1:11" s="151" customFormat="1" ht="12" customHeight="1" x14ac:dyDescent="0.15">
      <c r="A44" s="214"/>
      <c r="C44" s="215"/>
      <c r="D44" s="216"/>
      <c r="E44" s="216"/>
      <c r="F44" s="216"/>
      <c r="G44" s="216"/>
      <c r="H44" s="216"/>
      <c r="I44" s="217" t="s">
        <v>45</v>
      </c>
      <c r="J44" s="218"/>
      <c r="K44" s="219"/>
    </row>
    <row r="45" spans="1:11" s="151" customFormat="1" ht="35.25" customHeight="1" x14ac:dyDescent="0.15">
      <c r="A45" s="602" t="s">
        <v>177</v>
      </c>
      <c r="B45" s="602"/>
      <c r="C45" s="602"/>
      <c r="D45" s="602"/>
      <c r="E45" s="602"/>
      <c r="F45" s="602"/>
      <c r="G45" s="602"/>
      <c r="H45" s="602"/>
      <c r="I45" s="602"/>
      <c r="J45" s="220"/>
    </row>
    <row r="46" spans="1:11" s="151" customFormat="1" ht="9" x14ac:dyDescent="0.15">
      <c r="A46" s="214"/>
      <c r="B46" s="221"/>
      <c r="C46" s="222"/>
      <c r="D46" s="148"/>
      <c r="E46" s="148"/>
      <c r="F46" s="148"/>
      <c r="G46" s="148"/>
      <c r="H46" s="148"/>
      <c r="I46" s="148"/>
      <c r="J46" s="223"/>
    </row>
    <row r="47" spans="1:11" ht="11.25" x14ac:dyDescent="0.2">
      <c r="A47" s="224"/>
      <c r="J47" s="157"/>
      <c r="K47" s="97"/>
    </row>
  </sheetData>
  <mergeCells count="18">
    <mergeCell ref="B30:C30"/>
    <mergeCell ref="B31:C31"/>
    <mergeCell ref="B33:C33"/>
    <mergeCell ref="B37:C37"/>
    <mergeCell ref="A45:I45"/>
    <mergeCell ref="B29:C29"/>
    <mergeCell ref="A3:I3"/>
    <mergeCell ref="A4:I4"/>
    <mergeCell ref="A5:D5"/>
    <mergeCell ref="A6:B6"/>
    <mergeCell ref="D6:I6"/>
    <mergeCell ref="D7:F7"/>
    <mergeCell ref="G7:I7"/>
    <mergeCell ref="A15:I15"/>
    <mergeCell ref="A16:B16"/>
    <mergeCell ref="B20:C20"/>
    <mergeCell ref="B22:C22"/>
    <mergeCell ref="B28:C28"/>
  </mergeCells>
  <printOptions horizontalCentered="1"/>
  <pageMargins left="0.7" right="0.7" top="0.75" bottom="0.75" header="0.3" footer="0.3"/>
  <pageSetup paperSize="9" scale="5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O82"/>
  <sheetViews>
    <sheetView showGridLines="0" zoomScaleNormal="100" workbookViewId="0"/>
  </sheetViews>
  <sheetFormatPr baseColWidth="10" defaultColWidth="8.85546875" defaultRowHeight="15.95" customHeight="1" x14ac:dyDescent="0.2"/>
  <cols>
    <col min="1" max="1" width="3.7109375" style="97" customWidth="1"/>
    <col min="2" max="2" width="1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90"/>
      <c r="D1" s="90"/>
      <c r="E1" s="90"/>
      <c r="F1" s="90"/>
      <c r="G1" s="89"/>
      <c r="H1" s="89"/>
      <c r="I1" s="89"/>
      <c r="J1" s="15" t="s">
        <v>6</v>
      </c>
    </row>
    <row r="2" spans="1:15" s="91" customFormat="1" ht="6.2" customHeight="1" x14ac:dyDescent="0.2">
      <c r="A2" s="92"/>
      <c r="B2" s="93"/>
      <c r="C2" s="93"/>
      <c r="D2" s="93"/>
      <c r="E2" s="93"/>
      <c r="F2" s="93"/>
      <c r="G2" s="93"/>
      <c r="H2" s="93"/>
      <c r="I2" s="93"/>
      <c r="J2" s="93"/>
    </row>
    <row r="3" spans="1:15" s="94" customFormat="1" ht="24.95" customHeight="1" x14ac:dyDescent="0.2">
      <c r="A3" s="569" t="s">
        <v>178</v>
      </c>
      <c r="B3" s="570"/>
      <c r="C3" s="570"/>
      <c r="D3" s="570"/>
      <c r="E3" s="570"/>
      <c r="F3" s="570"/>
      <c r="G3" s="570"/>
      <c r="H3" s="570"/>
      <c r="I3" s="570"/>
      <c r="J3" s="570"/>
    </row>
    <row r="4" spans="1:15" s="94" customFormat="1" ht="12" customHeight="1" x14ac:dyDescent="0.2">
      <c r="A4" s="572" t="s">
        <v>126</v>
      </c>
      <c r="B4" s="572"/>
      <c r="C4" s="572"/>
      <c r="D4" s="572"/>
      <c r="E4" s="572"/>
      <c r="F4" s="572"/>
      <c r="G4" s="572"/>
      <c r="H4" s="572"/>
      <c r="I4" s="572"/>
      <c r="J4" s="572"/>
    </row>
    <row r="5" spans="1:15" s="94" customFormat="1" ht="11.25" customHeight="1" x14ac:dyDescent="0.2">
      <c r="A5" s="572" t="s">
        <v>57</v>
      </c>
      <c r="B5" s="572"/>
      <c r="C5" s="572"/>
      <c r="D5" s="572"/>
      <c r="E5" s="95"/>
      <c r="F5" s="95"/>
      <c r="G5" s="95"/>
      <c r="H5" s="95"/>
      <c r="I5" s="95"/>
      <c r="J5" s="95"/>
    </row>
    <row r="6" spans="1:15" s="94" customFormat="1" ht="12.75" customHeight="1" x14ac:dyDescent="0.2">
      <c r="A6" s="227"/>
      <c r="B6" s="228"/>
      <c r="C6" s="228"/>
      <c r="D6" s="228"/>
      <c r="E6" s="228"/>
      <c r="F6" s="228"/>
      <c r="G6" s="228"/>
      <c r="H6" s="228"/>
      <c r="I6" s="228"/>
      <c r="J6" s="228"/>
    </row>
    <row r="7" spans="1:15" s="91" customFormat="1" ht="12" customHeight="1" x14ac:dyDescent="0.2">
      <c r="A7" s="575" t="s">
        <v>179</v>
      </c>
      <c r="B7" s="576"/>
      <c r="C7" s="581" t="s">
        <v>180</v>
      </c>
      <c r="D7" s="584" t="s">
        <v>181</v>
      </c>
      <c r="E7" s="585"/>
      <c r="F7" s="585"/>
      <c r="G7" s="585"/>
      <c r="H7" s="586"/>
      <c r="I7" s="587" t="s">
        <v>182</v>
      </c>
      <c r="J7" s="588"/>
      <c r="K7" s="96"/>
      <c r="L7" s="96"/>
      <c r="M7" s="96"/>
      <c r="N7" s="96"/>
      <c r="O7" s="96"/>
    </row>
    <row r="8" spans="1:15" ht="21.75" customHeight="1" x14ac:dyDescent="0.2">
      <c r="A8" s="577"/>
      <c r="B8" s="578"/>
      <c r="C8" s="582"/>
      <c r="D8" s="591" t="s">
        <v>97</v>
      </c>
      <c r="E8" s="591" t="s">
        <v>98</v>
      </c>
      <c r="F8" s="591" t="s">
        <v>99</v>
      </c>
      <c r="G8" s="591" t="s">
        <v>100</v>
      </c>
      <c r="H8" s="591" t="s">
        <v>101</v>
      </c>
      <c r="I8" s="589"/>
      <c r="J8" s="590"/>
    </row>
    <row r="9" spans="1:15" ht="12" customHeight="1" x14ac:dyDescent="0.2">
      <c r="A9" s="577"/>
      <c r="B9" s="578"/>
      <c r="C9" s="582"/>
      <c r="D9" s="592"/>
      <c r="E9" s="592"/>
      <c r="F9" s="592"/>
      <c r="G9" s="592"/>
      <c r="H9" s="592"/>
      <c r="I9" s="98" t="s">
        <v>102</v>
      </c>
      <c r="J9" s="99" t="s">
        <v>103</v>
      </c>
    </row>
    <row r="10" spans="1:15" ht="12" customHeight="1" x14ac:dyDescent="0.2">
      <c r="A10" s="579"/>
      <c r="B10" s="580"/>
      <c r="C10" s="583"/>
      <c r="D10" s="100">
        <v>1</v>
      </c>
      <c r="E10" s="100">
        <v>2</v>
      </c>
      <c r="F10" s="100">
        <v>3</v>
      </c>
      <c r="G10" s="100">
        <v>4</v>
      </c>
      <c r="H10" s="100">
        <v>5</v>
      </c>
      <c r="I10" s="100">
        <v>6</v>
      </c>
      <c r="J10" s="100">
        <v>7</v>
      </c>
      <c r="K10" s="101"/>
    </row>
    <row r="11" spans="1:15" s="110" customFormat="1" ht="14.1" customHeight="1" x14ac:dyDescent="0.2">
      <c r="A11" s="102" t="s">
        <v>13</v>
      </c>
      <c r="B11" s="229"/>
      <c r="C11" s="230"/>
      <c r="D11" s="231"/>
      <c r="E11" s="232"/>
      <c r="F11" s="232"/>
      <c r="G11" s="232"/>
      <c r="H11" s="233"/>
      <c r="I11" s="231"/>
      <c r="J11" s="234"/>
    </row>
    <row r="12" spans="1:15" s="110" customFormat="1" ht="14.1" customHeight="1" x14ac:dyDescent="0.2">
      <c r="A12" s="126" t="s">
        <v>104</v>
      </c>
      <c r="B12" s="103"/>
      <c r="C12" s="113">
        <v>100</v>
      </c>
      <c r="D12" s="235">
        <v>278940</v>
      </c>
      <c r="E12" s="236">
        <v>274019</v>
      </c>
      <c r="F12" s="114">
        <v>275915</v>
      </c>
      <c r="G12" s="114">
        <v>277145</v>
      </c>
      <c r="H12" s="140">
        <v>277007</v>
      </c>
      <c r="I12" s="115">
        <v>1933</v>
      </c>
      <c r="J12" s="116">
        <v>0.69781630067110223</v>
      </c>
    </row>
    <row r="13" spans="1:15" s="110" customFormat="1" ht="12" customHeight="1" x14ac:dyDescent="0.2">
      <c r="A13" s="118" t="s">
        <v>105</v>
      </c>
      <c r="B13" s="119" t="s">
        <v>106</v>
      </c>
      <c r="C13" s="113">
        <v>51.150785115078513</v>
      </c>
      <c r="D13" s="115">
        <v>142680</v>
      </c>
      <c r="E13" s="114">
        <v>139878</v>
      </c>
      <c r="F13" s="114">
        <v>140722</v>
      </c>
      <c r="G13" s="114">
        <v>141066</v>
      </c>
      <c r="H13" s="140">
        <v>140971</v>
      </c>
      <c r="I13" s="115">
        <v>1709</v>
      </c>
      <c r="J13" s="116">
        <v>1.2123060771364322</v>
      </c>
    </row>
    <row r="14" spans="1:15" s="110" customFormat="1" ht="12" customHeight="1" x14ac:dyDescent="0.2">
      <c r="A14" s="118"/>
      <c r="B14" s="119" t="s">
        <v>107</v>
      </c>
      <c r="C14" s="113">
        <v>48.849214884921487</v>
      </c>
      <c r="D14" s="115">
        <v>136260</v>
      </c>
      <c r="E14" s="114">
        <v>134141</v>
      </c>
      <c r="F14" s="114">
        <v>135193</v>
      </c>
      <c r="G14" s="114">
        <v>136079</v>
      </c>
      <c r="H14" s="140">
        <v>136036</v>
      </c>
      <c r="I14" s="115">
        <v>224</v>
      </c>
      <c r="J14" s="116">
        <v>0.16466229527478021</v>
      </c>
    </row>
    <row r="15" spans="1:15" s="110" customFormat="1" ht="12" customHeight="1" x14ac:dyDescent="0.2">
      <c r="A15" s="118" t="s">
        <v>105</v>
      </c>
      <c r="B15" s="121" t="s">
        <v>108</v>
      </c>
      <c r="C15" s="113">
        <v>8.7957983795798373</v>
      </c>
      <c r="D15" s="115">
        <v>24535</v>
      </c>
      <c r="E15" s="114">
        <v>22080</v>
      </c>
      <c r="F15" s="114">
        <v>22779</v>
      </c>
      <c r="G15" s="114">
        <v>23521</v>
      </c>
      <c r="H15" s="140">
        <v>23584</v>
      </c>
      <c r="I15" s="115">
        <v>951</v>
      </c>
      <c r="J15" s="116">
        <v>4.0323948439620079</v>
      </c>
    </row>
    <row r="16" spans="1:15" s="110" customFormat="1" ht="12" customHeight="1" x14ac:dyDescent="0.2">
      <c r="A16" s="118"/>
      <c r="B16" s="121" t="s">
        <v>109</v>
      </c>
      <c r="C16" s="113">
        <v>71.559833655983368</v>
      </c>
      <c r="D16" s="115">
        <v>199609</v>
      </c>
      <c r="E16" s="114">
        <v>197920</v>
      </c>
      <c r="F16" s="114">
        <v>199571</v>
      </c>
      <c r="G16" s="114">
        <v>200294</v>
      </c>
      <c r="H16" s="140">
        <v>200445</v>
      </c>
      <c r="I16" s="115">
        <v>-836</v>
      </c>
      <c r="J16" s="116">
        <v>-0.41707201476714312</v>
      </c>
    </row>
    <row r="17" spans="1:10" s="110" customFormat="1" ht="12" customHeight="1" x14ac:dyDescent="0.2">
      <c r="A17" s="118"/>
      <c r="B17" s="121" t="s">
        <v>110</v>
      </c>
      <c r="C17" s="113">
        <v>18.718362371836236</v>
      </c>
      <c r="D17" s="115">
        <v>52213</v>
      </c>
      <c r="E17" s="114">
        <v>51503</v>
      </c>
      <c r="F17" s="114">
        <v>51055</v>
      </c>
      <c r="G17" s="114">
        <v>50789</v>
      </c>
      <c r="H17" s="140">
        <v>50479</v>
      </c>
      <c r="I17" s="115">
        <v>1734</v>
      </c>
      <c r="J17" s="116">
        <v>3.4350918203609422</v>
      </c>
    </row>
    <row r="18" spans="1:10" s="110" customFormat="1" ht="12" customHeight="1" x14ac:dyDescent="0.2">
      <c r="A18" s="120"/>
      <c r="B18" s="121" t="s">
        <v>111</v>
      </c>
      <c r="C18" s="113">
        <v>0.92600559260055926</v>
      </c>
      <c r="D18" s="115">
        <v>2583</v>
      </c>
      <c r="E18" s="114">
        <v>2516</v>
      </c>
      <c r="F18" s="114">
        <v>2510</v>
      </c>
      <c r="G18" s="114">
        <v>2541</v>
      </c>
      <c r="H18" s="140">
        <v>2499</v>
      </c>
      <c r="I18" s="115">
        <v>84</v>
      </c>
      <c r="J18" s="116">
        <v>3.3613445378151261</v>
      </c>
    </row>
    <row r="19" spans="1:10" s="110" customFormat="1" ht="12" customHeight="1" x14ac:dyDescent="0.2">
      <c r="A19" s="120"/>
      <c r="B19" s="121" t="s">
        <v>112</v>
      </c>
      <c r="C19" s="113">
        <v>0.30544203054420305</v>
      </c>
      <c r="D19" s="115">
        <v>852</v>
      </c>
      <c r="E19" s="114">
        <v>839</v>
      </c>
      <c r="F19" s="114">
        <v>807</v>
      </c>
      <c r="G19" s="114">
        <v>784</v>
      </c>
      <c r="H19" s="140">
        <v>790</v>
      </c>
      <c r="I19" s="115">
        <v>62</v>
      </c>
      <c r="J19" s="116">
        <v>7.8481012658227849</v>
      </c>
    </row>
    <row r="20" spans="1:10" s="110" customFormat="1" ht="12" customHeight="1" x14ac:dyDescent="0.2">
      <c r="A20" s="118" t="s">
        <v>113</v>
      </c>
      <c r="B20" s="119" t="s">
        <v>183</v>
      </c>
      <c r="C20" s="113">
        <v>67.060658206065824</v>
      </c>
      <c r="D20" s="115">
        <v>187059</v>
      </c>
      <c r="E20" s="114">
        <v>184625</v>
      </c>
      <c r="F20" s="114">
        <v>185968</v>
      </c>
      <c r="G20" s="114">
        <v>186807</v>
      </c>
      <c r="H20" s="140">
        <v>187487</v>
      </c>
      <c r="I20" s="115">
        <v>-428</v>
      </c>
      <c r="J20" s="116">
        <v>-0.22828249425293487</v>
      </c>
    </row>
    <row r="21" spans="1:10" s="110" customFormat="1" ht="12" customHeight="1" x14ac:dyDescent="0.2">
      <c r="A21" s="118"/>
      <c r="B21" s="119" t="s">
        <v>184</v>
      </c>
      <c r="C21" s="113">
        <v>32.939341793934176</v>
      </c>
      <c r="D21" s="115">
        <v>91881</v>
      </c>
      <c r="E21" s="114">
        <v>89394</v>
      </c>
      <c r="F21" s="114">
        <v>89947</v>
      </c>
      <c r="G21" s="114">
        <v>90338</v>
      </c>
      <c r="H21" s="140">
        <v>89520</v>
      </c>
      <c r="I21" s="115">
        <v>2361</v>
      </c>
      <c r="J21" s="116">
        <v>2.6373994638069704</v>
      </c>
    </row>
    <row r="22" spans="1:10" s="110" customFormat="1" ht="12" customHeight="1" x14ac:dyDescent="0.2">
      <c r="A22" s="118" t="s">
        <v>113</v>
      </c>
      <c r="B22" s="119" t="s">
        <v>116</v>
      </c>
      <c r="C22" s="113">
        <v>92.990965799096585</v>
      </c>
      <c r="D22" s="115">
        <v>259389</v>
      </c>
      <c r="E22" s="114">
        <v>255689</v>
      </c>
      <c r="F22" s="114">
        <v>257650</v>
      </c>
      <c r="G22" s="114">
        <v>258865</v>
      </c>
      <c r="H22" s="140">
        <v>259057</v>
      </c>
      <c r="I22" s="115">
        <v>332</v>
      </c>
      <c r="J22" s="116">
        <v>0.1281571237218064</v>
      </c>
    </row>
    <row r="23" spans="1:10" s="110" customFormat="1" ht="12" customHeight="1" x14ac:dyDescent="0.2">
      <c r="A23" s="118"/>
      <c r="B23" s="119" t="s">
        <v>117</v>
      </c>
      <c r="C23" s="113">
        <v>6.9470136947013694</v>
      </c>
      <c r="D23" s="115">
        <v>19378</v>
      </c>
      <c r="E23" s="114">
        <v>18161</v>
      </c>
      <c r="F23" s="114">
        <v>18091</v>
      </c>
      <c r="G23" s="114">
        <v>18112</v>
      </c>
      <c r="H23" s="140">
        <v>17779</v>
      </c>
      <c r="I23" s="115">
        <v>1599</v>
      </c>
      <c r="J23" s="116">
        <v>8.9937566792283032</v>
      </c>
    </row>
    <row r="24" spans="1:10" s="110" customFormat="1" ht="14.1" customHeight="1" x14ac:dyDescent="0.2">
      <c r="A24" s="102" t="s">
        <v>129</v>
      </c>
      <c r="B24" s="229"/>
      <c r="C24" s="230"/>
      <c r="D24" s="237"/>
      <c r="E24" s="238"/>
      <c r="F24" s="238"/>
      <c r="G24" s="238"/>
      <c r="H24" s="239"/>
      <c r="I24" s="231"/>
      <c r="J24" s="234"/>
    </row>
    <row r="25" spans="1:10" s="110" customFormat="1" ht="14.1" customHeight="1" x14ac:dyDescent="0.2">
      <c r="A25" s="126" t="s">
        <v>104</v>
      </c>
      <c r="B25" s="103"/>
      <c r="C25" s="113">
        <v>100</v>
      </c>
      <c r="D25" s="240">
        <v>1632351</v>
      </c>
      <c r="E25" s="236">
        <v>1608511</v>
      </c>
      <c r="F25" s="236">
        <v>1620306</v>
      </c>
      <c r="G25" s="236">
        <v>1629804</v>
      </c>
      <c r="H25" s="241">
        <v>1639872</v>
      </c>
      <c r="I25" s="235">
        <v>-7521</v>
      </c>
      <c r="J25" s="116">
        <v>-0.45863335674979511</v>
      </c>
    </row>
    <row r="26" spans="1:10" s="110" customFormat="1" ht="12" customHeight="1" x14ac:dyDescent="0.2">
      <c r="A26" s="118" t="s">
        <v>105</v>
      </c>
      <c r="B26" s="119" t="s">
        <v>106</v>
      </c>
      <c r="C26" s="113">
        <v>51.718472313858967</v>
      </c>
      <c r="D26" s="115">
        <v>844227</v>
      </c>
      <c r="E26" s="114">
        <v>830811</v>
      </c>
      <c r="F26" s="114">
        <v>835618</v>
      </c>
      <c r="G26" s="114">
        <v>839643</v>
      </c>
      <c r="H26" s="140">
        <v>847225</v>
      </c>
      <c r="I26" s="115">
        <v>-2998</v>
      </c>
      <c r="J26" s="116">
        <v>-0.35386113488152499</v>
      </c>
    </row>
    <row r="27" spans="1:10" s="110" customFormat="1" ht="12" customHeight="1" x14ac:dyDescent="0.2">
      <c r="A27" s="118"/>
      <c r="B27" s="119" t="s">
        <v>107</v>
      </c>
      <c r="C27" s="113">
        <v>48.281527686141033</v>
      </c>
      <c r="D27" s="115">
        <v>788124</v>
      </c>
      <c r="E27" s="114">
        <v>777700</v>
      </c>
      <c r="F27" s="114">
        <v>784688</v>
      </c>
      <c r="G27" s="114">
        <v>790161</v>
      </c>
      <c r="H27" s="140">
        <v>792647</v>
      </c>
      <c r="I27" s="115">
        <v>-4523</v>
      </c>
      <c r="J27" s="116">
        <v>-0.5706197083947836</v>
      </c>
    </row>
    <row r="28" spans="1:10" s="110" customFormat="1" ht="12" customHeight="1" x14ac:dyDescent="0.2">
      <c r="A28" s="118" t="s">
        <v>105</v>
      </c>
      <c r="B28" s="121" t="s">
        <v>108</v>
      </c>
      <c r="C28" s="113">
        <v>8.7706014208953835</v>
      </c>
      <c r="D28" s="115">
        <v>143167</v>
      </c>
      <c r="E28" s="114">
        <v>127879</v>
      </c>
      <c r="F28" s="114">
        <v>132123</v>
      </c>
      <c r="G28" s="114">
        <v>135925</v>
      </c>
      <c r="H28" s="140">
        <v>138141</v>
      </c>
      <c r="I28" s="115">
        <v>5026</v>
      </c>
      <c r="J28" s="116">
        <v>3.6383115801970449</v>
      </c>
    </row>
    <row r="29" spans="1:10" s="110" customFormat="1" ht="12" customHeight="1" x14ac:dyDescent="0.2">
      <c r="A29" s="118"/>
      <c r="B29" s="121" t="s">
        <v>109</v>
      </c>
      <c r="C29" s="113">
        <v>67.784624752887098</v>
      </c>
      <c r="D29" s="115">
        <v>1106483</v>
      </c>
      <c r="E29" s="114">
        <v>1101323</v>
      </c>
      <c r="F29" s="114">
        <v>1111781</v>
      </c>
      <c r="G29" s="114">
        <v>1117612</v>
      </c>
      <c r="H29" s="140">
        <v>1126503</v>
      </c>
      <c r="I29" s="115">
        <v>-20020</v>
      </c>
      <c r="J29" s="116">
        <v>-1.7771812414170225</v>
      </c>
    </row>
    <row r="30" spans="1:10" s="110" customFormat="1" ht="12" customHeight="1" x14ac:dyDescent="0.2">
      <c r="A30" s="118"/>
      <c r="B30" s="121" t="s">
        <v>110</v>
      </c>
      <c r="C30" s="113">
        <v>22.491057376752916</v>
      </c>
      <c r="D30" s="115">
        <v>367133</v>
      </c>
      <c r="E30" s="114">
        <v>364120</v>
      </c>
      <c r="F30" s="114">
        <v>361490</v>
      </c>
      <c r="G30" s="114">
        <v>360974</v>
      </c>
      <c r="H30" s="140">
        <v>360281</v>
      </c>
      <c r="I30" s="115">
        <v>6852</v>
      </c>
      <c r="J30" s="116">
        <v>1.901848834659613</v>
      </c>
    </row>
    <row r="31" spans="1:10" s="110" customFormat="1" ht="12" customHeight="1" x14ac:dyDescent="0.2">
      <c r="A31" s="120"/>
      <c r="B31" s="121" t="s">
        <v>111</v>
      </c>
      <c r="C31" s="113">
        <v>0.95371644946460654</v>
      </c>
      <c r="D31" s="115">
        <v>15568</v>
      </c>
      <c r="E31" s="114">
        <v>15189</v>
      </c>
      <c r="F31" s="114">
        <v>14912</v>
      </c>
      <c r="G31" s="114">
        <v>15293</v>
      </c>
      <c r="H31" s="140">
        <v>14947</v>
      </c>
      <c r="I31" s="115">
        <v>621</v>
      </c>
      <c r="J31" s="116">
        <v>4.1546798688700077</v>
      </c>
    </row>
    <row r="32" spans="1:10" s="110" customFormat="1" ht="12" customHeight="1" x14ac:dyDescent="0.2">
      <c r="A32" s="120"/>
      <c r="B32" s="121" t="s">
        <v>112</v>
      </c>
      <c r="C32" s="113">
        <v>0.30324360385725863</v>
      </c>
      <c r="D32" s="115">
        <v>4950</v>
      </c>
      <c r="E32" s="114">
        <v>4811</v>
      </c>
      <c r="F32" s="114">
        <v>4636</v>
      </c>
      <c r="G32" s="114">
        <v>4636</v>
      </c>
      <c r="H32" s="140">
        <v>4671</v>
      </c>
      <c r="I32" s="115">
        <v>279</v>
      </c>
      <c r="J32" s="116">
        <v>5.973025048169557</v>
      </c>
    </row>
    <row r="33" spans="1:10" s="110" customFormat="1" ht="12" customHeight="1" x14ac:dyDescent="0.2">
      <c r="A33" s="118" t="s">
        <v>113</v>
      </c>
      <c r="B33" s="119" t="s">
        <v>183</v>
      </c>
      <c r="C33" s="113">
        <v>68.099446748891623</v>
      </c>
      <c r="D33" s="115">
        <v>1111622</v>
      </c>
      <c r="E33" s="114">
        <v>1099325</v>
      </c>
      <c r="F33" s="114">
        <v>1108085</v>
      </c>
      <c r="G33" s="114">
        <v>1117208</v>
      </c>
      <c r="H33" s="140">
        <v>1128824</v>
      </c>
      <c r="I33" s="115">
        <v>-17202</v>
      </c>
      <c r="J33" s="116">
        <v>-1.5238868060920037</v>
      </c>
    </row>
    <row r="34" spans="1:10" s="110" customFormat="1" ht="12" customHeight="1" x14ac:dyDescent="0.2">
      <c r="A34" s="118"/>
      <c r="B34" s="119" t="s">
        <v>184</v>
      </c>
      <c r="C34" s="113">
        <v>31.90055325110837</v>
      </c>
      <c r="D34" s="115">
        <v>520729</v>
      </c>
      <c r="E34" s="114">
        <v>509186</v>
      </c>
      <c r="F34" s="114">
        <v>512221</v>
      </c>
      <c r="G34" s="114">
        <v>512596</v>
      </c>
      <c r="H34" s="140">
        <v>511048</v>
      </c>
      <c r="I34" s="115">
        <v>9681</v>
      </c>
      <c r="J34" s="116">
        <v>1.8943426057826271</v>
      </c>
    </row>
    <row r="35" spans="1:10" s="110" customFormat="1" ht="12" customHeight="1" x14ac:dyDescent="0.2">
      <c r="A35" s="118" t="s">
        <v>113</v>
      </c>
      <c r="B35" s="119" t="s">
        <v>116</v>
      </c>
      <c r="C35" s="113">
        <v>94.163448915092403</v>
      </c>
      <c r="D35" s="115">
        <v>1537078</v>
      </c>
      <c r="E35" s="114">
        <v>1519250</v>
      </c>
      <c r="F35" s="114">
        <v>1530487</v>
      </c>
      <c r="G35" s="114">
        <v>1540840</v>
      </c>
      <c r="H35" s="140">
        <v>1550775</v>
      </c>
      <c r="I35" s="115">
        <v>-13697</v>
      </c>
      <c r="J35" s="116">
        <v>-0.88323580145411162</v>
      </c>
    </row>
    <row r="36" spans="1:10" s="110" customFormat="1" ht="12" customHeight="1" x14ac:dyDescent="0.2">
      <c r="A36" s="118"/>
      <c r="B36" s="119" t="s">
        <v>117</v>
      </c>
      <c r="C36" s="113">
        <v>5.8179889006714856</v>
      </c>
      <c r="D36" s="115">
        <v>94970</v>
      </c>
      <c r="E36" s="114">
        <v>88955</v>
      </c>
      <c r="F36" s="114">
        <v>89503</v>
      </c>
      <c r="G36" s="114">
        <v>88669</v>
      </c>
      <c r="H36" s="140">
        <v>88801</v>
      </c>
      <c r="I36" s="115">
        <v>6169</v>
      </c>
      <c r="J36" s="116">
        <v>6.9469938401594575</v>
      </c>
    </row>
    <row r="37" spans="1:10" s="110" customFormat="1" ht="14.1" customHeight="1" x14ac:dyDescent="0.2">
      <c r="A37" s="102" t="s">
        <v>130</v>
      </c>
      <c r="B37" s="229"/>
      <c r="C37" s="230"/>
      <c r="D37" s="237"/>
      <c r="E37" s="238"/>
      <c r="F37" s="238"/>
      <c r="G37" s="238"/>
      <c r="H37" s="239"/>
      <c r="I37" s="231"/>
      <c r="J37" s="234"/>
    </row>
    <row r="38" spans="1:10" s="110" customFormat="1" ht="14.1" customHeight="1" x14ac:dyDescent="0.2">
      <c r="A38" s="126" t="s">
        <v>104</v>
      </c>
      <c r="B38" s="103"/>
      <c r="C38" s="113">
        <v>100</v>
      </c>
      <c r="D38" s="240">
        <v>6239770</v>
      </c>
      <c r="E38" s="236">
        <v>6151086</v>
      </c>
      <c r="F38" s="236">
        <v>6205288</v>
      </c>
      <c r="G38" s="236">
        <v>6228885</v>
      </c>
      <c r="H38" s="241">
        <v>6266099</v>
      </c>
      <c r="I38" s="235">
        <v>-26329</v>
      </c>
      <c r="J38" s="116">
        <v>-0.42018167922338923</v>
      </c>
    </row>
    <row r="39" spans="1:10" s="110" customFormat="1" ht="12" customHeight="1" x14ac:dyDescent="0.2">
      <c r="A39" s="118" t="s">
        <v>105</v>
      </c>
      <c r="B39" s="119" t="s">
        <v>106</v>
      </c>
      <c r="C39" s="113">
        <v>51.213105611264517</v>
      </c>
      <c r="D39" s="115">
        <v>3195580</v>
      </c>
      <c r="E39" s="114">
        <v>3144389</v>
      </c>
      <c r="F39" s="114">
        <v>3170080</v>
      </c>
      <c r="G39" s="114">
        <v>3179150</v>
      </c>
      <c r="H39" s="140">
        <v>3209502</v>
      </c>
      <c r="I39" s="115">
        <v>-13922</v>
      </c>
      <c r="J39" s="116">
        <v>-0.43377446095998695</v>
      </c>
    </row>
    <row r="40" spans="1:10" s="110" customFormat="1" ht="12" customHeight="1" x14ac:dyDescent="0.2">
      <c r="A40" s="118"/>
      <c r="B40" s="119" t="s">
        <v>107</v>
      </c>
      <c r="C40" s="113">
        <v>48.786894388735483</v>
      </c>
      <c r="D40" s="115">
        <v>3044190</v>
      </c>
      <c r="E40" s="114">
        <v>3006697</v>
      </c>
      <c r="F40" s="114">
        <v>3035208</v>
      </c>
      <c r="G40" s="114">
        <v>3049735</v>
      </c>
      <c r="H40" s="140">
        <v>3056597</v>
      </c>
      <c r="I40" s="115">
        <v>-12407</v>
      </c>
      <c r="J40" s="116">
        <v>-0.40590892420557895</v>
      </c>
    </row>
    <row r="41" spans="1:10" s="110" customFormat="1" ht="12" customHeight="1" x14ac:dyDescent="0.2">
      <c r="A41" s="118" t="s">
        <v>105</v>
      </c>
      <c r="B41" s="121" t="s">
        <v>108</v>
      </c>
      <c r="C41" s="113">
        <v>8.5885377185377028</v>
      </c>
      <c r="D41" s="115">
        <v>535905</v>
      </c>
      <c r="E41" s="114">
        <v>484177</v>
      </c>
      <c r="F41" s="114">
        <v>503380</v>
      </c>
      <c r="G41" s="114">
        <v>517562</v>
      </c>
      <c r="H41" s="140">
        <v>523920</v>
      </c>
      <c r="I41" s="115">
        <v>11985</v>
      </c>
      <c r="J41" s="116">
        <v>2.2875629867155292</v>
      </c>
    </row>
    <row r="42" spans="1:10" s="110" customFormat="1" ht="12" customHeight="1" x14ac:dyDescent="0.2">
      <c r="A42" s="118"/>
      <c r="B42" s="121" t="s">
        <v>109</v>
      </c>
      <c r="C42" s="113">
        <v>67.858414653104205</v>
      </c>
      <c r="D42" s="115">
        <v>4234209</v>
      </c>
      <c r="E42" s="114">
        <v>4211123</v>
      </c>
      <c r="F42" s="114">
        <v>4256336</v>
      </c>
      <c r="G42" s="114">
        <v>4269069</v>
      </c>
      <c r="H42" s="140">
        <v>4304095</v>
      </c>
      <c r="I42" s="115">
        <v>-69886</v>
      </c>
      <c r="J42" s="116">
        <v>-1.6237095138466973</v>
      </c>
    </row>
    <row r="43" spans="1:10" s="110" customFormat="1" ht="12" customHeight="1" x14ac:dyDescent="0.2">
      <c r="A43" s="118"/>
      <c r="B43" s="121" t="s">
        <v>110</v>
      </c>
      <c r="C43" s="113">
        <v>22.472815504417632</v>
      </c>
      <c r="D43" s="115">
        <v>1402252</v>
      </c>
      <c r="E43" s="114">
        <v>1390622</v>
      </c>
      <c r="F43" s="114">
        <v>1381190</v>
      </c>
      <c r="G43" s="114">
        <v>1376950</v>
      </c>
      <c r="H43" s="140">
        <v>1374667</v>
      </c>
      <c r="I43" s="115">
        <v>27585</v>
      </c>
      <c r="J43" s="116">
        <v>2.0066677966372946</v>
      </c>
    </row>
    <row r="44" spans="1:10" s="110" customFormat="1" ht="12" customHeight="1" x14ac:dyDescent="0.2">
      <c r="A44" s="120"/>
      <c r="B44" s="121" t="s">
        <v>111</v>
      </c>
      <c r="C44" s="113">
        <v>1.0802321239404657</v>
      </c>
      <c r="D44" s="115">
        <v>67404</v>
      </c>
      <c r="E44" s="114">
        <v>65164</v>
      </c>
      <c r="F44" s="114">
        <v>64382</v>
      </c>
      <c r="G44" s="114">
        <v>65303</v>
      </c>
      <c r="H44" s="140">
        <v>63416</v>
      </c>
      <c r="I44" s="115">
        <v>3988</v>
      </c>
      <c r="J44" s="116">
        <v>6.2886337832723607</v>
      </c>
    </row>
    <row r="45" spans="1:10" s="110" customFormat="1" ht="12" customHeight="1" x14ac:dyDescent="0.2">
      <c r="A45" s="120"/>
      <c r="B45" s="121" t="s">
        <v>112</v>
      </c>
      <c r="C45" s="113">
        <v>0.34062152931918965</v>
      </c>
      <c r="D45" s="115">
        <v>21254</v>
      </c>
      <c r="E45" s="114">
        <v>20281</v>
      </c>
      <c r="F45" s="114">
        <v>19616</v>
      </c>
      <c r="G45" s="114">
        <v>19529</v>
      </c>
      <c r="H45" s="140">
        <v>19574</v>
      </c>
      <c r="I45" s="115">
        <v>1680</v>
      </c>
      <c r="J45" s="116">
        <v>8.5828139368550111</v>
      </c>
    </row>
    <row r="46" spans="1:10" s="110" customFormat="1" ht="12" customHeight="1" x14ac:dyDescent="0.2">
      <c r="A46" s="118" t="s">
        <v>113</v>
      </c>
      <c r="B46" s="119" t="s">
        <v>183</v>
      </c>
      <c r="C46" s="113">
        <v>68.432041565634634</v>
      </c>
      <c r="D46" s="115">
        <v>4270002</v>
      </c>
      <c r="E46" s="114">
        <v>4217172</v>
      </c>
      <c r="F46" s="114">
        <v>4250917</v>
      </c>
      <c r="G46" s="114">
        <v>4270897</v>
      </c>
      <c r="H46" s="140">
        <v>4313879</v>
      </c>
      <c r="I46" s="115">
        <v>-43877</v>
      </c>
      <c r="J46" s="116">
        <v>-1.0171124410304508</v>
      </c>
    </row>
    <row r="47" spans="1:10" s="110" customFormat="1" ht="12" customHeight="1" x14ac:dyDescent="0.2">
      <c r="A47" s="118"/>
      <c r="B47" s="119" t="s">
        <v>184</v>
      </c>
      <c r="C47" s="113">
        <v>31.567958434365369</v>
      </c>
      <c r="D47" s="115">
        <v>1969768</v>
      </c>
      <c r="E47" s="114">
        <v>1933914</v>
      </c>
      <c r="F47" s="114">
        <v>1954371</v>
      </c>
      <c r="G47" s="114">
        <v>1957988</v>
      </c>
      <c r="H47" s="140">
        <v>1952220</v>
      </c>
      <c r="I47" s="115">
        <v>17548</v>
      </c>
      <c r="J47" s="116">
        <v>0.89887410230404363</v>
      </c>
    </row>
    <row r="48" spans="1:10" s="110" customFormat="1" ht="12" customHeight="1" x14ac:dyDescent="0.2">
      <c r="A48" s="118" t="s">
        <v>113</v>
      </c>
      <c r="B48" s="119" t="s">
        <v>116</v>
      </c>
      <c r="C48" s="113">
        <v>91.586484758252311</v>
      </c>
      <c r="D48" s="115">
        <v>5714786</v>
      </c>
      <c r="E48" s="114">
        <v>5649784</v>
      </c>
      <c r="F48" s="114">
        <v>5697974</v>
      </c>
      <c r="G48" s="114">
        <v>5728083</v>
      </c>
      <c r="H48" s="140">
        <v>5767106</v>
      </c>
      <c r="I48" s="115">
        <v>-52320</v>
      </c>
      <c r="J48" s="116">
        <v>-0.90721412091263798</v>
      </c>
    </row>
    <row r="49" spans="1:10" s="110" customFormat="1" ht="12" customHeight="1" x14ac:dyDescent="0.2">
      <c r="A49" s="118"/>
      <c r="B49" s="119" t="s">
        <v>117</v>
      </c>
      <c r="C49" s="113">
        <v>8.3416215661795228</v>
      </c>
      <c r="D49" s="115">
        <v>520498</v>
      </c>
      <c r="E49" s="114">
        <v>496923</v>
      </c>
      <c r="F49" s="114">
        <v>502847</v>
      </c>
      <c r="G49" s="114">
        <v>496442</v>
      </c>
      <c r="H49" s="140">
        <v>494714</v>
      </c>
      <c r="I49" s="115">
        <v>25784</v>
      </c>
      <c r="J49" s="116">
        <v>5.2119002090096505</v>
      </c>
    </row>
    <row r="50" spans="1:10" s="110" customFormat="1" ht="14.1" customHeight="1" x14ac:dyDescent="0.2">
      <c r="A50" s="102" t="s">
        <v>131</v>
      </c>
      <c r="B50" s="229"/>
      <c r="C50" s="230"/>
      <c r="D50" s="237"/>
      <c r="E50" s="238"/>
      <c r="F50" s="238"/>
      <c r="G50" s="238"/>
      <c r="H50" s="239"/>
      <c r="I50" s="231"/>
      <c r="J50" s="234"/>
    </row>
    <row r="51" spans="1:10" s="110" customFormat="1" ht="14.1" customHeight="1" x14ac:dyDescent="0.2">
      <c r="A51" s="126" t="s">
        <v>104</v>
      </c>
      <c r="B51" s="103"/>
      <c r="C51" s="113">
        <v>100</v>
      </c>
      <c r="D51" s="240">
        <v>33791865</v>
      </c>
      <c r="E51" s="236">
        <v>33322952</v>
      </c>
      <c r="F51" s="236">
        <v>33648183</v>
      </c>
      <c r="G51" s="236">
        <v>33740124</v>
      </c>
      <c r="H51" s="241">
        <v>33938159</v>
      </c>
      <c r="I51" s="235">
        <v>-146294</v>
      </c>
      <c r="J51" s="116">
        <v>-0.43106050625786746</v>
      </c>
    </row>
    <row r="52" spans="1:10" s="110" customFormat="1" ht="12" customHeight="1" x14ac:dyDescent="0.2">
      <c r="A52" s="118" t="s">
        <v>105</v>
      </c>
      <c r="B52" s="119" t="s">
        <v>106</v>
      </c>
      <c r="C52" s="113">
        <v>53.690058243307966</v>
      </c>
      <c r="D52" s="115">
        <v>18142872</v>
      </c>
      <c r="E52" s="114">
        <v>17894118</v>
      </c>
      <c r="F52" s="114">
        <v>18057396</v>
      </c>
      <c r="G52" s="114">
        <v>18100348</v>
      </c>
      <c r="H52" s="140">
        <v>18283323</v>
      </c>
      <c r="I52" s="115">
        <v>-140451</v>
      </c>
      <c r="J52" s="116">
        <v>-0.76819186534089012</v>
      </c>
    </row>
    <row r="53" spans="1:10" s="110" customFormat="1" ht="12" customHeight="1" x14ac:dyDescent="0.2">
      <c r="A53" s="118"/>
      <c r="B53" s="119" t="s">
        <v>107</v>
      </c>
      <c r="C53" s="113">
        <v>46.309941756692034</v>
      </c>
      <c r="D53" s="115">
        <v>15648993</v>
      </c>
      <c r="E53" s="114">
        <v>15428834</v>
      </c>
      <c r="F53" s="114">
        <v>15590787</v>
      </c>
      <c r="G53" s="114">
        <v>15639776</v>
      </c>
      <c r="H53" s="140">
        <v>15654836</v>
      </c>
      <c r="I53" s="115">
        <v>-5843</v>
      </c>
      <c r="J53" s="116">
        <v>-3.7323929806738314E-2</v>
      </c>
    </row>
    <row r="54" spans="1:10" s="110" customFormat="1" ht="12" customHeight="1" x14ac:dyDescent="0.2">
      <c r="A54" s="118" t="s">
        <v>105</v>
      </c>
      <c r="B54" s="121" t="s">
        <v>108</v>
      </c>
      <c r="C54" s="113">
        <v>10.471162216113257</v>
      </c>
      <c r="D54" s="115">
        <v>3538401</v>
      </c>
      <c r="E54" s="114">
        <v>3251040</v>
      </c>
      <c r="F54" s="114">
        <v>3395512</v>
      </c>
      <c r="G54" s="114">
        <v>3515501</v>
      </c>
      <c r="H54" s="140">
        <v>3596470</v>
      </c>
      <c r="I54" s="115">
        <v>-58069</v>
      </c>
      <c r="J54" s="116">
        <v>-1.6146109935575716</v>
      </c>
    </row>
    <row r="55" spans="1:10" s="110" customFormat="1" ht="12" customHeight="1" x14ac:dyDescent="0.2">
      <c r="A55" s="118"/>
      <c r="B55" s="121" t="s">
        <v>109</v>
      </c>
      <c r="C55" s="113">
        <v>67.681842952438402</v>
      </c>
      <c r="D55" s="115">
        <v>22870957</v>
      </c>
      <c r="E55" s="114">
        <v>22767423</v>
      </c>
      <c r="F55" s="114">
        <v>23007059</v>
      </c>
      <c r="G55" s="114">
        <v>23038764</v>
      </c>
      <c r="H55" s="140">
        <v>23203085</v>
      </c>
      <c r="I55" s="115">
        <v>-332128</v>
      </c>
      <c r="J55" s="116">
        <v>-1.4313958682649313</v>
      </c>
    </row>
    <row r="56" spans="1:10" s="110" customFormat="1" ht="12" customHeight="1" x14ac:dyDescent="0.2">
      <c r="A56" s="118"/>
      <c r="B56" s="121" t="s">
        <v>110</v>
      </c>
      <c r="C56" s="113">
        <v>20.666864643309861</v>
      </c>
      <c r="D56" s="115">
        <v>6983719</v>
      </c>
      <c r="E56" s="114">
        <v>6913238</v>
      </c>
      <c r="F56" s="114">
        <v>6856741</v>
      </c>
      <c r="G56" s="114">
        <v>6796785</v>
      </c>
      <c r="H56" s="140">
        <v>6757185</v>
      </c>
      <c r="I56" s="115">
        <v>226534</v>
      </c>
      <c r="J56" s="116">
        <v>3.3524907191382209</v>
      </c>
    </row>
    <row r="57" spans="1:10" s="110" customFormat="1" ht="12" customHeight="1" x14ac:dyDescent="0.2">
      <c r="A57" s="120"/>
      <c r="B57" s="121" t="s">
        <v>111</v>
      </c>
      <c r="C57" s="113">
        <v>1.1801301881384765</v>
      </c>
      <c r="D57" s="115">
        <v>398788</v>
      </c>
      <c r="E57" s="114">
        <v>391250</v>
      </c>
      <c r="F57" s="114">
        <v>388870</v>
      </c>
      <c r="G57" s="114">
        <v>389071</v>
      </c>
      <c r="H57" s="140">
        <v>381418</v>
      </c>
      <c r="I57" s="115">
        <v>17370</v>
      </c>
      <c r="J57" s="116">
        <v>4.5540588016297079</v>
      </c>
    </row>
    <row r="58" spans="1:10" s="110" customFormat="1" ht="12" customHeight="1" x14ac:dyDescent="0.2">
      <c r="A58" s="120"/>
      <c r="B58" s="121" t="s">
        <v>112</v>
      </c>
      <c r="C58" s="113">
        <v>0.36012217733469282</v>
      </c>
      <c r="D58" s="115">
        <v>121692</v>
      </c>
      <c r="E58" s="114">
        <v>117828</v>
      </c>
      <c r="F58" s="114">
        <v>113539</v>
      </c>
      <c r="G58" s="114">
        <v>110794</v>
      </c>
      <c r="H58" s="140">
        <v>112751</v>
      </c>
      <c r="I58" s="115">
        <v>8941</v>
      </c>
      <c r="J58" s="116">
        <v>7.9298631497725074</v>
      </c>
    </row>
    <row r="59" spans="1:10" s="110" customFormat="1" ht="12" customHeight="1" x14ac:dyDescent="0.2">
      <c r="A59" s="118" t="s">
        <v>113</v>
      </c>
      <c r="B59" s="119" t="s">
        <v>183</v>
      </c>
      <c r="C59" s="113">
        <v>71.116193202121281</v>
      </c>
      <c r="D59" s="115">
        <v>24031488</v>
      </c>
      <c r="E59" s="114">
        <v>23694815</v>
      </c>
      <c r="F59" s="114">
        <v>23917380</v>
      </c>
      <c r="G59" s="114">
        <v>24009698</v>
      </c>
      <c r="H59" s="140">
        <v>24264487</v>
      </c>
      <c r="I59" s="115">
        <v>-232999</v>
      </c>
      <c r="J59" s="116">
        <v>-0.96024696503989559</v>
      </c>
    </row>
    <row r="60" spans="1:10" s="110" customFormat="1" ht="12" customHeight="1" x14ac:dyDescent="0.2">
      <c r="A60" s="118"/>
      <c r="B60" s="119" t="s">
        <v>184</v>
      </c>
      <c r="C60" s="113">
        <v>28.883806797878719</v>
      </c>
      <c r="D60" s="115">
        <v>9760377</v>
      </c>
      <c r="E60" s="114">
        <v>9628137</v>
      </c>
      <c r="F60" s="114">
        <v>9730803</v>
      </c>
      <c r="G60" s="114">
        <v>9730426</v>
      </c>
      <c r="H60" s="140">
        <v>9673671</v>
      </c>
      <c r="I60" s="115">
        <v>86706</v>
      </c>
      <c r="J60" s="116">
        <v>0.89630916742982059</v>
      </c>
    </row>
    <row r="61" spans="1:10" s="110" customFormat="1" ht="12" customHeight="1" x14ac:dyDescent="0.2">
      <c r="A61" s="118" t="s">
        <v>113</v>
      </c>
      <c r="B61" s="119" t="s">
        <v>116</v>
      </c>
      <c r="C61" s="113">
        <v>87.036012957556494</v>
      </c>
      <c r="D61" s="115">
        <v>29411092</v>
      </c>
      <c r="E61" s="114">
        <v>29068114</v>
      </c>
      <c r="F61" s="114">
        <v>29352948</v>
      </c>
      <c r="G61" s="114">
        <v>29504034</v>
      </c>
      <c r="H61" s="140">
        <v>29659173</v>
      </c>
      <c r="I61" s="115">
        <v>-248081</v>
      </c>
      <c r="J61" s="116">
        <v>-0.83643937071340457</v>
      </c>
    </row>
    <row r="62" spans="1:10" s="110" customFormat="1" ht="12" customHeight="1" x14ac:dyDescent="0.2">
      <c r="A62" s="118"/>
      <c r="B62" s="119" t="s">
        <v>117</v>
      </c>
      <c r="C62" s="113">
        <v>12.907059139825517</v>
      </c>
      <c r="D62" s="115">
        <v>4361536</v>
      </c>
      <c r="E62" s="114">
        <v>4235911</v>
      </c>
      <c r="F62" s="114">
        <v>4276040</v>
      </c>
      <c r="G62" s="114">
        <v>4217256</v>
      </c>
      <c r="H62" s="140">
        <v>4260341</v>
      </c>
      <c r="I62" s="115">
        <v>101195</v>
      </c>
      <c r="J62" s="116">
        <v>2.3752793497046363</v>
      </c>
    </row>
    <row r="63" spans="1:10" s="110" customFormat="1" ht="14.1" customHeight="1" x14ac:dyDescent="0.2">
      <c r="A63" s="102" t="s">
        <v>185</v>
      </c>
      <c r="B63" s="229"/>
      <c r="C63" s="230"/>
      <c r="D63" s="237"/>
      <c r="E63" s="238"/>
      <c r="F63" s="238"/>
      <c r="G63" s="238"/>
      <c r="H63" s="239"/>
      <c r="I63" s="231"/>
      <c r="J63" s="234"/>
    </row>
    <row r="64" spans="1:10" s="110" customFormat="1" ht="14.1" customHeight="1" x14ac:dyDescent="0.2">
      <c r="A64" s="126" t="s">
        <v>104</v>
      </c>
      <c r="B64" s="103"/>
      <c r="C64" s="113">
        <v>100</v>
      </c>
      <c r="D64" s="240">
        <v>246163</v>
      </c>
      <c r="E64" s="236">
        <v>242738</v>
      </c>
      <c r="F64" s="236">
        <v>244633</v>
      </c>
      <c r="G64" s="236">
        <v>245190</v>
      </c>
      <c r="H64" s="140">
        <v>244304</v>
      </c>
      <c r="I64" s="115">
        <v>1859</v>
      </c>
      <c r="J64" s="116">
        <v>0.76093719300543583</v>
      </c>
    </row>
    <row r="65" spans="1:12" s="110" customFormat="1" ht="12" customHeight="1" x14ac:dyDescent="0.2">
      <c r="A65" s="118" t="s">
        <v>105</v>
      </c>
      <c r="B65" s="119" t="s">
        <v>106</v>
      </c>
      <c r="C65" s="113">
        <v>51.87253973992842</v>
      </c>
      <c r="D65" s="235">
        <v>127691</v>
      </c>
      <c r="E65" s="236">
        <v>125911</v>
      </c>
      <c r="F65" s="236">
        <v>126741</v>
      </c>
      <c r="G65" s="236">
        <v>126898</v>
      </c>
      <c r="H65" s="140">
        <v>126634</v>
      </c>
      <c r="I65" s="115">
        <v>1057</v>
      </c>
      <c r="J65" s="116">
        <v>0.83468894609662492</v>
      </c>
    </row>
    <row r="66" spans="1:12" s="110" customFormat="1" ht="12" customHeight="1" x14ac:dyDescent="0.2">
      <c r="A66" s="118"/>
      <c r="B66" s="119" t="s">
        <v>107</v>
      </c>
      <c r="C66" s="113">
        <v>48.12746026007158</v>
      </c>
      <c r="D66" s="235">
        <v>118472</v>
      </c>
      <c r="E66" s="236">
        <v>116827</v>
      </c>
      <c r="F66" s="236">
        <v>117892</v>
      </c>
      <c r="G66" s="236">
        <v>118292</v>
      </c>
      <c r="H66" s="140">
        <v>117670</v>
      </c>
      <c r="I66" s="115">
        <v>802</v>
      </c>
      <c r="J66" s="116">
        <v>0.6815670944165888</v>
      </c>
    </row>
    <row r="67" spans="1:12" s="110" customFormat="1" ht="12" customHeight="1" x14ac:dyDescent="0.2">
      <c r="A67" s="118" t="s">
        <v>105</v>
      </c>
      <c r="B67" s="121" t="s">
        <v>108</v>
      </c>
      <c r="C67" s="113">
        <v>9.1370352165028859</v>
      </c>
      <c r="D67" s="235">
        <v>22492</v>
      </c>
      <c r="E67" s="236">
        <v>20694</v>
      </c>
      <c r="F67" s="236">
        <v>21348</v>
      </c>
      <c r="G67" s="236">
        <v>21812</v>
      </c>
      <c r="H67" s="140">
        <v>21616</v>
      </c>
      <c r="I67" s="115">
        <v>876</v>
      </c>
      <c r="J67" s="116">
        <v>4.0525536639526276</v>
      </c>
    </row>
    <row r="68" spans="1:12" s="110" customFormat="1" ht="12" customHeight="1" x14ac:dyDescent="0.2">
      <c r="A68" s="118"/>
      <c r="B68" s="121" t="s">
        <v>109</v>
      </c>
      <c r="C68" s="113">
        <v>73.657292119449309</v>
      </c>
      <c r="D68" s="235">
        <v>181317</v>
      </c>
      <c r="E68" s="236">
        <v>180131</v>
      </c>
      <c r="F68" s="236">
        <v>181652</v>
      </c>
      <c r="G68" s="236">
        <v>181939</v>
      </c>
      <c r="H68" s="140">
        <v>181695</v>
      </c>
      <c r="I68" s="115">
        <v>-378</v>
      </c>
      <c r="J68" s="116">
        <v>-0.20804094774209528</v>
      </c>
    </row>
    <row r="69" spans="1:12" s="110" customFormat="1" ht="12" customHeight="1" x14ac:dyDescent="0.2">
      <c r="A69" s="118"/>
      <c r="B69" s="121" t="s">
        <v>110</v>
      </c>
      <c r="C69" s="113">
        <v>16.31886189232338</v>
      </c>
      <c r="D69" s="235">
        <v>40171</v>
      </c>
      <c r="E69" s="236">
        <v>39759</v>
      </c>
      <c r="F69" s="236">
        <v>39476</v>
      </c>
      <c r="G69" s="236">
        <v>39264</v>
      </c>
      <c r="H69" s="140">
        <v>38885</v>
      </c>
      <c r="I69" s="115">
        <v>1286</v>
      </c>
      <c r="J69" s="116">
        <v>3.3071878616433072</v>
      </c>
    </row>
    <row r="70" spans="1:12" s="110" customFormat="1" ht="12" customHeight="1" x14ac:dyDescent="0.2">
      <c r="A70" s="120"/>
      <c r="B70" s="121" t="s">
        <v>111</v>
      </c>
      <c r="C70" s="113">
        <v>0.88681077172442646</v>
      </c>
      <c r="D70" s="235">
        <v>2183</v>
      </c>
      <c r="E70" s="236">
        <v>2154</v>
      </c>
      <c r="F70" s="236">
        <v>2157</v>
      </c>
      <c r="G70" s="236">
        <v>2175</v>
      </c>
      <c r="H70" s="140">
        <v>2108</v>
      </c>
      <c r="I70" s="115">
        <v>75</v>
      </c>
      <c r="J70" s="116">
        <v>3.5578747628083494</v>
      </c>
    </row>
    <row r="71" spans="1:12" s="110" customFormat="1" ht="12" customHeight="1" x14ac:dyDescent="0.2">
      <c r="A71" s="120"/>
      <c r="B71" s="121" t="s">
        <v>112</v>
      </c>
      <c r="C71" s="113">
        <v>0.28070831115967876</v>
      </c>
      <c r="D71" s="235">
        <v>691</v>
      </c>
      <c r="E71" s="236">
        <v>703</v>
      </c>
      <c r="F71" s="236">
        <v>671</v>
      </c>
      <c r="G71" s="236">
        <v>676</v>
      </c>
      <c r="H71" s="140">
        <v>656</v>
      </c>
      <c r="I71" s="115">
        <v>35</v>
      </c>
      <c r="J71" s="116">
        <v>5.3353658536585362</v>
      </c>
    </row>
    <row r="72" spans="1:12" s="110" customFormat="1" ht="12" customHeight="1" x14ac:dyDescent="0.2">
      <c r="A72" s="118" t="s">
        <v>113</v>
      </c>
      <c r="B72" s="119" t="s">
        <v>183</v>
      </c>
      <c r="C72" s="113">
        <v>66.337345579961251</v>
      </c>
      <c r="D72" s="235">
        <v>163298</v>
      </c>
      <c r="E72" s="236">
        <v>161373</v>
      </c>
      <c r="F72" s="236">
        <v>162581</v>
      </c>
      <c r="G72" s="236">
        <v>163015</v>
      </c>
      <c r="H72" s="140">
        <v>163247</v>
      </c>
      <c r="I72" s="115">
        <v>51</v>
      </c>
      <c r="J72" s="116">
        <v>3.1241002897449875E-2</v>
      </c>
    </row>
    <row r="73" spans="1:12" s="110" customFormat="1" ht="12" customHeight="1" x14ac:dyDescent="0.2">
      <c r="A73" s="118"/>
      <c r="B73" s="119" t="s">
        <v>184</v>
      </c>
      <c r="C73" s="113">
        <v>33.662654420038756</v>
      </c>
      <c r="D73" s="115">
        <v>82865</v>
      </c>
      <c r="E73" s="114">
        <v>81365</v>
      </c>
      <c r="F73" s="114">
        <v>82052</v>
      </c>
      <c r="G73" s="114">
        <v>82175</v>
      </c>
      <c r="H73" s="140">
        <v>81057</v>
      </c>
      <c r="I73" s="115">
        <v>1808</v>
      </c>
      <c r="J73" s="116">
        <v>2.2305291338194109</v>
      </c>
    </row>
    <row r="74" spans="1:12" s="110" customFormat="1" ht="12" customHeight="1" x14ac:dyDescent="0.2">
      <c r="A74" s="118" t="s">
        <v>113</v>
      </c>
      <c r="B74" s="119" t="s">
        <v>116</v>
      </c>
      <c r="C74" s="113">
        <v>92.284380674593663</v>
      </c>
      <c r="D74" s="115">
        <v>227170</v>
      </c>
      <c r="E74" s="114">
        <v>224552</v>
      </c>
      <c r="F74" s="114">
        <v>226329</v>
      </c>
      <c r="G74" s="114">
        <v>227061</v>
      </c>
      <c r="H74" s="140">
        <v>226616</v>
      </c>
      <c r="I74" s="115">
        <v>554</v>
      </c>
      <c r="J74" s="116">
        <v>0.24446641013873691</v>
      </c>
    </row>
    <row r="75" spans="1:12" s="110" customFormat="1" ht="12" customHeight="1" x14ac:dyDescent="0.2">
      <c r="A75" s="142"/>
      <c r="B75" s="124" t="s">
        <v>117</v>
      </c>
      <c r="C75" s="125">
        <v>7.6729646616266454</v>
      </c>
      <c r="D75" s="143">
        <v>18888</v>
      </c>
      <c r="E75" s="144">
        <v>18084</v>
      </c>
      <c r="F75" s="144">
        <v>18194</v>
      </c>
      <c r="G75" s="144">
        <v>18022</v>
      </c>
      <c r="H75" s="145">
        <v>17585</v>
      </c>
      <c r="I75" s="143">
        <v>1303</v>
      </c>
      <c r="J75" s="146">
        <v>7.4097241967586012</v>
      </c>
    </row>
    <row r="76" spans="1:12" s="101" customFormat="1" ht="11.25" customHeight="1" x14ac:dyDescent="0.15">
      <c r="B76" s="147"/>
      <c r="C76" s="147"/>
      <c r="D76" s="148"/>
      <c r="E76" s="148"/>
      <c r="F76" s="148"/>
      <c r="G76" s="149"/>
      <c r="H76" s="148"/>
      <c r="I76" s="148"/>
      <c r="J76" s="242" t="s">
        <v>45</v>
      </c>
    </row>
    <row r="77" spans="1:12" s="101" customFormat="1" ht="12.75" customHeight="1" x14ac:dyDescent="0.15">
      <c r="A77" s="533" t="s">
        <v>514</v>
      </c>
      <c r="B77" s="153"/>
      <c r="C77" s="153"/>
      <c r="D77" s="154"/>
      <c r="E77" s="153"/>
      <c r="F77" s="153"/>
      <c r="G77" s="153"/>
      <c r="H77" s="153"/>
      <c r="I77" s="153"/>
      <c r="J77" s="153"/>
    </row>
    <row r="78" spans="1:12" s="101" customFormat="1" ht="18" customHeight="1" x14ac:dyDescent="0.15">
      <c r="A78" s="567" t="s">
        <v>123</v>
      </c>
      <c r="B78" s="568"/>
      <c r="C78" s="568"/>
      <c r="D78" s="568"/>
      <c r="E78" s="568"/>
      <c r="F78" s="568"/>
      <c r="G78" s="568"/>
      <c r="H78" s="568"/>
      <c r="I78" s="568"/>
      <c r="J78" s="568"/>
    </row>
    <row r="79" spans="1:12" ht="18" customHeight="1" x14ac:dyDescent="0.2">
      <c r="A79" s="567"/>
      <c r="B79" s="568"/>
      <c r="C79" s="568"/>
      <c r="D79" s="568"/>
      <c r="E79" s="568"/>
      <c r="F79" s="568"/>
      <c r="G79" s="568"/>
      <c r="H79" s="568"/>
      <c r="I79" s="568"/>
      <c r="J79" s="568"/>
    </row>
    <row r="80" spans="1:12" ht="22.5" customHeight="1" x14ac:dyDescent="0.2">
      <c r="A80" s="603"/>
      <c r="B80" s="604"/>
      <c r="C80" s="604"/>
      <c r="D80" s="604"/>
      <c r="E80" s="604"/>
      <c r="F80" s="604"/>
      <c r="G80" s="604"/>
      <c r="H80" s="604"/>
      <c r="I80" s="604"/>
      <c r="J80" s="604"/>
      <c r="K80" s="243"/>
      <c r="L80" s="243"/>
    </row>
    <row r="81" spans="1:10" ht="12.75" customHeight="1" x14ac:dyDescent="0.2">
      <c r="A81" s="244"/>
      <c r="B81" s="244"/>
      <c r="C81" s="245"/>
      <c r="D81" s="246"/>
      <c r="E81" s="246"/>
      <c r="F81" s="246"/>
      <c r="G81" s="246"/>
      <c r="H81" s="246"/>
      <c r="I81" s="246"/>
      <c r="J81" s="247"/>
    </row>
    <row r="82" spans="1:10" ht="12.75" customHeight="1" x14ac:dyDescent="0.2">
      <c r="A82" s="244"/>
      <c r="B82" s="244"/>
      <c r="C82" s="245"/>
      <c r="D82" s="246"/>
      <c r="E82" s="246"/>
      <c r="F82" s="246"/>
      <c r="G82" s="246"/>
      <c r="H82" s="246"/>
      <c r="I82" s="246"/>
      <c r="J82" s="247"/>
    </row>
  </sheetData>
  <mergeCells count="15">
    <mergeCell ref="A78:J78"/>
    <mergeCell ref="A79:J79"/>
    <mergeCell ref="A80:J80"/>
    <mergeCell ref="A3:J3"/>
    <mergeCell ref="A4:J4"/>
    <mergeCell ref="A5:D5"/>
    <mergeCell ref="A7:B10"/>
    <mergeCell ref="C7:C10"/>
    <mergeCell ref="D7:H7"/>
    <mergeCell ref="I7:J8"/>
    <mergeCell ref="D8:D9"/>
    <mergeCell ref="E8:E9"/>
    <mergeCell ref="F8:F9"/>
    <mergeCell ref="G8:G9"/>
    <mergeCell ref="H8:H9"/>
  </mergeCells>
  <printOptions horizontalCentered="1"/>
  <pageMargins left="0.7" right="0.7" top="0.75" bottom="0.75" header="0.3" footer="0.3"/>
  <pageSetup paperSize="9" scale="7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Q863"/>
  <sheetViews>
    <sheetView showGridLines="0" zoomScaleNormal="100" workbookViewId="0"/>
  </sheetViews>
  <sheetFormatPr baseColWidth="10" defaultColWidth="8.85546875" defaultRowHeight="15.95" customHeight="1" x14ac:dyDescent="0.2"/>
  <cols>
    <col min="1" max="1" width="3.5703125" style="97" customWidth="1"/>
    <col min="2" max="2" width="2.28515625" style="97" customWidth="1"/>
    <col min="3" max="3" width="6.7109375" style="97" customWidth="1"/>
    <col min="4" max="4" width="32.5703125" style="97" customWidth="1"/>
    <col min="5" max="5" width="5.7109375" style="155" customWidth="1"/>
    <col min="6" max="10" width="9.7109375" style="156" customWidth="1"/>
    <col min="11" max="11" width="9.7109375" style="282" customWidth="1"/>
    <col min="12" max="12" width="9.7109375" style="157" customWidth="1"/>
    <col min="13" max="256" width="8.85546875" style="97"/>
    <col min="257" max="258" width="3.7109375" style="97" customWidth="1"/>
    <col min="259" max="259" width="3.85546875" style="97" customWidth="1"/>
    <col min="260" max="260" width="26.28515625" style="97" customWidth="1"/>
    <col min="261" max="261" width="5.7109375" style="97" customWidth="1"/>
    <col min="262" max="268" width="9.5703125" style="97" customWidth="1"/>
    <col min="269" max="512" width="8.85546875" style="97"/>
    <col min="513" max="514" width="3.7109375" style="97" customWidth="1"/>
    <col min="515" max="515" width="3.85546875" style="97" customWidth="1"/>
    <col min="516" max="516" width="26.28515625" style="97" customWidth="1"/>
    <col min="517" max="517" width="5.7109375" style="97" customWidth="1"/>
    <col min="518" max="524" width="9.5703125" style="97" customWidth="1"/>
    <col min="525" max="768" width="8.85546875" style="97"/>
    <col min="769" max="770" width="3.7109375" style="97" customWidth="1"/>
    <col min="771" max="771" width="3.85546875" style="97" customWidth="1"/>
    <col min="772" max="772" width="26.28515625" style="97" customWidth="1"/>
    <col min="773" max="773" width="5.7109375" style="97" customWidth="1"/>
    <col min="774" max="780" width="9.5703125" style="97" customWidth="1"/>
    <col min="781" max="1024" width="8.85546875" style="97"/>
    <col min="1025" max="1026" width="3.7109375" style="97" customWidth="1"/>
    <col min="1027" max="1027" width="3.85546875" style="97" customWidth="1"/>
    <col min="1028" max="1028" width="26.28515625" style="97" customWidth="1"/>
    <col min="1029" max="1029" width="5.7109375" style="97" customWidth="1"/>
    <col min="1030" max="1036" width="9.5703125" style="97" customWidth="1"/>
    <col min="1037" max="1280" width="8.85546875" style="97"/>
    <col min="1281" max="1282" width="3.7109375" style="97" customWidth="1"/>
    <col min="1283" max="1283" width="3.85546875" style="97" customWidth="1"/>
    <col min="1284" max="1284" width="26.28515625" style="97" customWidth="1"/>
    <col min="1285" max="1285" width="5.7109375" style="97" customWidth="1"/>
    <col min="1286" max="1292" width="9.5703125" style="97" customWidth="1"/>
    <col min="1293" max="1536" width="8.85546875" style="97"/>
    <col min="1537" max="1538" width="3.7109375" style="97" customWidth="1"/>
    <col min="1539" max="1539" width="3.85546875" style="97" customWidth="1"/>
    <col min="1540" max="1540" width="26.28515625" style="97" customWidth="1"/>
    <col min="1541" max="1541" width="5.7109375" style="97" customWidth="1"/>
    <col min="1542" max="1548" width="9.5703125" style="97" customWidth="1"/>
    <col min="1549" max="1792" width="8.85546875" style="97"/>
    <col min="1793" max="1794" width="3.7109375" style="97" customWidth="1"/>
    <col min="1795" max="1795" width="3.85546875" style="97" customWidth="1"/>
    <col min="1796" max="1796" width="26.28515625" style="97" customWidth="1"/>
    <col min="1797" max="1797" width="5.7109375" style="97" customWidth="1"/>
    <col min="1798" max="1804" width="9.5703125" style="97" customWidth="1"/>
    <col min="1805" max="2048" width="8.85546875" style="97"/>
    <col min="2049" max="2050" width="3.7109375" style="97" customWidth="1"/>
    <col min="2051" max="2051" width="3.85546875" style="97" customWidth="1"/>
    <col min="2052" max="2052" width="26.28515625" style="97" customWidth="1"/>
    <col min="2053" max="2053" width="5.7109375" style="97" customWidth="1"/>
    <col min="2054" max="2060" width="9.5703125" style="97" customWidth="1"/>
    <col min="2061" max="2304" width="8.85546875" style="97"/>
    <col min="2305" max="2306" width="3.7109375" style="97" customWidth="1"/>
    <col min="2307" max="2307" width="3.85546875" style="97" customWidth="1"/>
    <col min="2308" max="2308" width="26.28515625" style="97" customWidth="1"/>
    <col min="2309" max="2309" width="5.7109375" style="97" customWidth="1"/>
    <col min="2310" max="2316" width="9.5703125" style="97" customWidth="1"/>
    <col min="2317" max="2560" width="8.85546875" style="97"/>
    <col min="2561" max="2562" width="3.7109375" style="97" customWidth="1"/>
    <col min="2563" max="2563" width="3.85546875" style="97" customWidth="1"/>
    <col min="2564" max="2564" width="26.28515625" style="97" customWidth="1"/>
    <col min="2565" max="2565" width="5.7109375" style="97" customWidth="1"/>
    <col min="2566" max="2572" width="9.5703125" style="97" customWidth="1"/>
    <col min="2573" max="2816" width="8.85546875" style="97"/>
    <col min="2817" max="2818" width="3.7109375" style="97" customWidth="1"/>
    <col min="2819" max="2819" width="3.85546875" style="97" customWidth="1"/>
    <col min="2820" max="2820" width="26.28515625" style="97" customWidth="1"/>
    <col min="2821" max="2821" width="5.7109375" style="97" customWidth="1"/>
    <col min="2822" max="2828" width="9.5703125" style="97" customWidth="1"/>
    <col min="2829" max="3072" width="8.85546875" style="97"/>
    <col min="3073" max="3074" width="3.7109375" style="97" customWidth="1"/>
    <col min="3075" max="3075" width="3.85546875" style="97" customWidth="1"/>
    <col min="3076" max="3076" width="26.28515625" style="97" customWidth="1"/>
    <col min="3077" max="3077" width="5.7109375" style="97" customWidth="1"/>
    <col min="3078" max="3084" width="9.5703125" style="97" customWidth="1"/>
    <col min="3085" max="3328" width="8.85546875" style="97"/>
    <col min="3329" max="3330" width="3.7109375" style="97" customWidth="1"/>
    <col min="3331" max="3331" width="3.85546875" style="97" customWidth="1"/>
    <col min="3332" max="3332" width="26.28515625" style="97" customWidth="1"/>
    <col min="3333" max="3333" width="5.7109375" style="97" customWidth="1"/>
    <col min="3334" max="3340" width="9.5703125" style="97" customWidth="1"/>
    <col min="3341" max="3584" width="8.85546875" style="97"/>
    <col min="3585" max="3586" width="3.7109375" style="97" customWidth="1"/>
    <col min="3587" max="3587" width="3.85546875" style="97" customWidth="1"/>
    <col min="3588" max="3588" width="26.28515625" style="97" customWidth="1"/>
    <col min="3589" max="3589" width="5.7109375" style="97" customWidth="1"/>
    <col min="3590" max="3596" width="9.5703125" style="97" customWidth="1"/>
    <col min="3597" max="3840" width="8.85546875" style="97"/>
    <col min="3841" max="3842" width="3.7109375" style="97" customWidth="1"/>
    <col min="3843" max="3843" width="3.85546875" style="97" customWidth="1"/>
    <col min="3844" max="3844" width="26.28515625" style="97" customWidth="1"/>
    <col min="3845" max="3845" width="5.7109375" style="97" customWidth="1"/>
    <col min="3846" max="3852" width="9.5703125" style="97" customWidth="1"/>
    <col min="3853" max="4096" width="8.85546875" style="97"/>
    <col min="4097" max="4098" width="3.7109375" style="97" customWidth="1"/>
    <col min="4099" max="4099" width="3.85546875" style="97" customWidth="1"/>
    <col min="4100" max="4100" width="26.28515625" style="97" customWidth="1"/>
    <col min="4101" max="4101" width="5.7109375" style="97" customWidth="1"/>
    <col min="4102" max="4108" width="9.5703125" style="97" customWidth="1"/>
    <col min="4109" max="4352" width="8.85546875" style="97"/>
    <col min="4353" max="4354" width="3.7109375" style="97" customWidth="1"/>
    <col min="4355" max="4355" width="3.85546875" style="97" customWidth="1"/>
    <col min="4356" max="4356" width="26.28515625" style="97" customWidth="1"/>
    <col min="4357" max="4357" width="5.7109375" style="97" customWidth="1"/>
    <col min="4358" max="4364" width="9.5703125" style="97" customWidth="1"/>
    <col min="4365" max="4608" width="8.85546875" style="97"/>
    <col min="4609" max="4610" width="3.7109375" style="97" customWidth="1"/>
    <col min="4611" max="4611" width="3.85546875" style="97" customWidth="1"/>
    <col min="4612" max="4612" width="26.28515625" style="97" customWidth="1"/>
    <col min="4613" max="4613" width="5.7109375" style="97" customWidth="1"/>
    <col min="4614" max="4620" width="9.5703125" style="97" customWidth="1"/>
    <col min="4621" max="4864" width="8.85546875" style="97"/>
    <col min="4865" max="4866" width="3.7109375" style="97" customWidth="1"/>
    <col min="4867" max="4867" width="3.85546875" style="97" customWidth="1"/>
    <col min="4868" max="4868" width="26.28515625" style="97" customWidth="1"/>
    <col min="4869" max="4869" width="5.7109375" style="97" customWidth="1"/>
    <col min="4870" max="4876" width="9.5703125" style="97" customWidth="1"/>
    <col min="4877" max="5120" width="8.85546875" style="97"/>
    <col min="5121" max="5122" width="3.7109375" style="97" customWidth="1"/>
    <col min="5123" max="5123" width="3.85546875" style="97" customWidth="1"/>
    <col min="5124" max="5124" width="26.28515625" style="97" customWidth="1"/>
    <col min="5125" max="5125" width="5.7109375" style="97" customWidth="1"/>
    <col min="5126" max="5132" width="9.5703125" style="97" customWidth="1"/>
    <col min="5133" max="5376" width="8.85546875" style="97"/>
    <col min="5377" max="5378" width="3.7109375" style="97" customWidth="1"/>
    <col min="5379" max="5379" width="3.85546875" style="97" customWidth="1"/>
    <col min="5380" max="5380" width="26.28515625" style="97" customWidth="1"/>
    <col min="5381" max="5381" width="5.7109375" style="97" customWidth="1"/>
    <col min="5382" max="5388" width="9.5703125" style="97" customWidth="1"/>
    <col min="5389" max="5632" width="8.85546875" style="97"/>
    <col min="5633" max="5634" width="3.7109375" style="97" customWidth="1"/>
    <col min="5635" max="5635" width="3.85546875" style="97" customWidth="1"/>
    <col min="5636" max="5636" width="26.28515625" style="97" customWidth="1"/>
    <col min="5637" max="5637" width="5.7109375" style="97" customWidth="1"/>
    <col min="5638" max="5644" width="9.5703125" style="97" customWidth="1"/>
    <col min="5645" max="5888" width="8.85546875" style="97"/>
    <col min="5889" max="5890" width="3.7109375" style="97" customWidth="1"/>
    <col min="5891" max="5891" width="3.85546875" style="97" customWidth="1"/>
    <col min="5892" max="5892" width="26.28515625" style="97" customWidth="1"/>
    <col min="5893" max="5893" width="5.7109375" style="97" customWidth="1"/>
    <col min="5894" max="5900" width="9.5703125" style="97" customWidth="1"/>
    <col min="5901" max="6144" width="8.85546875" style="97"/>
    <col min="6145" max="6146" width="3.7109375" style="97" customWidth="1"/>
    <col min="6147" max="6147" width="3.85546875" style="97" customWidth="1"/>
    <col min="6148" max="6148" width="26.28515625" style="97" customWidth="1"/>
    <col min="6149" max="6149" width="5.7109375" style="97" customWidth="1"/>
    <col min="6150" max="6156" width="9.5703125" style="97" customWidth="1"/>
    <col min="6157" max="6400" width="8.85546875" style="97"/>
    <col min="6401" max="6402" width="3.7109375" style="97" customWidth="1"/>
    <col min="6403" max="6403" width="3.85546875" style="97" customWidth="1"/>
    <col min="6404" max="6404" width="26.28515625" style="97" customWidth="1"/>
    <col min="6405" max="6405" width="5.7109375" style="97" customWidth="1"/>
    <col min="6406" max="6412" width="9.5703125" style="97" customWidth="1"/>
    <col min="6413" max="6656" width="8.85546875" style="97"/>
    <col min="6657" max="6658" width="3.7109375" style="97" customWidth="1"/>
    <col min="6659" max="6659" width="3.85546875" style="97" customWidth="1"/>
    <col min="6660" max="6660" width="26.28515625" style="97" customWidth="1"/>
    <col min="6661" max="6661" width="5.7109375" style="97" customWidth="1"/>
    <col min="6662" max="6668" width="9.5703125" style="97" customWidth="1"/>
    <col min="6669" max="6912" width="8.85546875" style="97"/>
    <col min="6913" max="6914" width="3.7109375" style="97" customWidth="1"/>
    <col min="6915" max="6915" width="3.85546875" style="97" customWidth="1"/>
    <col min="6916" max="6916" width="26.28515625" style="97" customWidth="1"/>
    <col min="6917" max="6917" width="5.7109375" style="97" customWidth="1"/>
    <col min="6918" max="6924" width="9.5703125" style="97" customWidth="1"/>
    <col min="6925" max="7168" width="8.85546875" style="97"/>
    <col min="7169" max="7170" width="3.7109375" style="97" customWidth="1"/>
    <col min="7171" max="7171" width="3.85546875" style="97" customWidth="1"/>
    <col min="7172" max="7172" width="26.28515625" style="97" customWidth="1"/>
    <col min="7173" max="7173" width="5.7109375" style="97" customWidth="1"/>
    <col min="7174" max="7180" width="9.5703125" style="97" customWidth="1"/>
    <col min="7181" max="7424" width="8.85546875" style="97"/>
    <col min="7425" max="7426" width="3.7109375" style="97" customWidth="1"/>
    <col min="7427" max="7427" width="3.85546875" style="97" customWidth="1"/>
    <col min="7428" max="7428" width="26.28515625" style="97" customWidth="1"/>
    <col min="7429" max="7429" width="5.7109375" style="97" customWidth="1"/>
    <col min="7430" max="7436" width="9.5703125" style="97" customWidth="1"/>
    <col min="7437" max="7680" width="8.85546875" style="97"/>
    <col min="7681" max="7682" width="3.7109375" style="97" customWidth="1"/>
    <col min="7683" max="7683" width="3.85546875" style="97" customWidth="1"/>
    <col min="7684" max="7684" width="26.28515625" style="97" customWidth="1"/>
    <col min="7685" max="7685" width="5.7109375" style="97" customWidth="1"/>
    <col min="7686" max="7692" width="9.5703125" style="97" customWidth="1"/>
    <col min="7693" max="7936" width="8.85546875" style="97"/>
    <col min="7937" max="7938" width="3.7109375" style="97" customWidth="1"/>
    <col min="7939" max="7939" width="3.85546875" style="97" customWidth="1"/>
    <col min="7940" max="7940" width="26.28515625" style="97" customWidth="1"/>
    <col min="7941" max="7941" width="5.7109375" style="97" customWidth="1"/>
    <col min="7942" max="7948" width="9.5703125" style="97" customWidth="1"/>
    <col min="7949" max="8192" width="8.85546875" style="97"/>
    <col min="8193" max="8194" width="3.7109375" style="97" customWidth="1"/>
    <col min="8195" max="8195" width="3.85546875" style="97" customWidth="1"/>
    <col min="8196" max="8196" width="26.28515625" style="97" customWidth="1"/>
    <col min="8197" max="8197" width="5.7109375" style="97" customWidth="1"/>
    <col min="8198" max="8204" width="9.5703125" style="97" customWidth="1"/>
    <col min="8205" max="8448" width="8.85546875" style="97"/>
    <col min="8449" max="8450" width="3.7109375" style="97" customWidth="1"/>
    <col min="8451" max="8451" width="3.85546875" style="97" customWidth="1"/>
    <col min="8452" max="8452" width="26.28515625" style="97" customWidth="1"/>
    <col min="8453" max="8453" width="5.7109375" style="97" customWidth="1"/>
    <col min="8454" max="8460" width="9.5703125" style="97" customWidth="1"/>
    <col min="8461" max="8704" width="8.85546875" style="97"/>
    <col min="8705" max="8706" width="3.7109375" style="97" customWidth="1"/>
    <col min="8707" max="8707" width="3.85546875" style="97" customWidth="1"/>
    <col min="8708" max="8708" width="26.28515625" style="97" customWidth="1"/>
    <col min="8709" max="8709" width="5.7109375" style="97" customWidth="1"/>
    <col min="8710" max="8716" width="9.5703125" style="97" customWidth="1"/>
    <col min="8717" max="8960" width="8.85546875" style="97"/>
    <col min="8961" max="8962" width="3.7109375" style="97" customWidth="1"/>
    <col min="8963" max="8963" width="3.85546875" style="97" customWidth="1"/>
    <col min="8964" max="8964" width="26.28515625" style="97" customWidth="1"/>
    <col min="8965" max="8965" width="5.7109375" style="97" customWidth="1"/>
    <col min="8966" max="8972" width="9.5703125" style="97" customWidth="1"/>
    <col min="8973" max="9216" width="8.85546875" style="97"/>
    <col min="9217" max="9218" width="3.7109375" style="97" customWidth="1"/>
    <col min="9219" max="9219" width="3.85546875" style="97" customWidth="1"/>
    <col min="9220" max="9220" width="26.28515625" style="97" customWidth="1"/>
    <col min="9221" max="9221" width="5.7109375" style="97" customWidth="1"/>
    <col min="9222" max="9228" width="9.5703125" style="97" customWidth="1"/>
    <col min="9229" max="9472" width="8.85546875" style="97"/>
    <col min="9473" max="9474" width="3.7109375" style="97" customWidth="1"/>
    <col min="9475" max="9475" width="3.85546875" style="97" customWidth="1"/>
    <col min="9476" max="9476" width="26.28515625" style="97" customWidth="1"/>
    <col min="9477" max="9477" width="5.7109375" style="97" customWidth="1"/>
    <col min="9478" max="9484" width="9.5703125" style="97" customWidth="1"/>
    <col min="9485" max="9728" width="8.85546875" style="97"/>
    <col min="9729" max="9730" width="3.7109375" style="97" customWidth="1"/>
    <col min="9731" max="9731" width="3.85546875" style="97" customWidth="1"/>
    <col min="9732" max="9732" width="26.28515625" style="97" customWidth="1"/>
    <col min="9733" max="9733" width="5.7109375" style="97" customWidth="1"/>
    <col min="9734" max="9740" width="9.5703125" style="97" customWidth="1"/>
    <col min="9741" max="9984" width="8.85546875" style="97"/>
    <col min="9985" max="9986" width="3.7109375" style="97" customWidth="1"/>
    <col min="9987" max="9987" width="3.85546875" style="97" customWidth="1"/>
    <col min="9988" max="9988" width="26.28515625" style="97" customWidth="1"/>
    <col min="9989" max="9989" width="5.7109375" style="97" customWidth="1"/>
    <col min="9990" max="9996" width="9.5703125" style="97" customWidth="1"/>
    <col min="9997" max="10240" width="8.85546875" style="97"/>
    <col min="10241" max="10242" width="3.7109375" style="97" customWidth="1"/>
    <col min="10243" max="10243" width="3.85546875" style="97" customWidth="1"/>
    <col min="10244" max="10244" width="26.28515625" style="97" customWidth="1"/>
    <col min="10245" max="10245" width="5.7109375" style="97" customWidth="1"/>
    <col min="10246" max="10252" width="9.5703125" style="97" customWidth="1"/>
    <col min="10253" max="10496" width="8.85546875" style="97"/>
    <col min="10497" max="10498" width="3.7109375" style="97" customWidth="1"/>
    <col min="10499" max="10499" width="3.85546875" style="97" customWidth="1"/>
    <col min="10500" max="10500" width="26.28515625" style="97" customWidth="1"/>
    <col min="10501" max="10501" width="5.7109375" style="97" customWidth="1"/>
    <col min="10502" max="10508" width="9.5703125" style="97" customWidth="1"/>
    <col min="10509" max="10752" width="8.85546875" style="97"/>
    <col min="10753" max="10754" width="3.7109375" style="97" customWidth="1"/>
    <col min="10755" max="10755" width="3.85546875" style="97" customWidth="1"/>
    <col min="10756" max="10756" width="26.28515625" style="97" customWidth="1"/>
    <col min="10757" max="10757" width="5.7109375" style="97" customWidth="1"/>
    <col min="10758" max="10764" width="9.5703125" style="97" customWidth="1"/>
    <col min="10765" max="11008" width="8.85546875" style="97"/>
    <col min="11009" max="11010" width="3.7109375" style="97" customWidth="1"/>
    <col min="11011" max="11011" width="3.85546875" style="97" customWidth="1"/>
    <col min="11012" max="11012" width="26.28515625" style="97" customWidth="1"/>
    <col min="11013" max="11013" width="5.7109375" style="97" customWidth="1"/>
    <col min="11014" max="11020" width="9.5703125" style="97" customWidth="1"/>
    <col min="11021" max="11264" width="8.85546875" style="97"/>
    <col min="11265" max="11266" width="3.7109375" style="97" customWidth="1"/>
    <col min="11267" max="11267" width="3.85546875" style="97" customWidth="1"/>
    <col min="11268" max="11268" width="26.28515625" style="97" customWidth="1"/>
    <col min="11269" max="11269" width="5.7109375" style="97" customWidth="1"/>
    <col min="11270" max="11276" width="9.5703125" style="97" customWidth="1"/>
    <col min="11277" max="11520" width="8.85546875" style="97"/>
    <col min="11521" max="11522" width="3.7109375" style="97" customWidth="1"/>
    <col min="11523" max="11523" width="3.85546875" style="97" customWidth="1"/>
    <col min="11524" max="11524" width="26.28515625" style="97" customWidth="1"/>
    <col min="11525" max="11525" width="5.7109375" style="97" customWidth="1"/>
    <col min="11526" max="11532" width="9.5703125" style="97" customWidth="1"/>
    <col min="11533" max="11776" width="8.85546875" style="97"/>
    <col min="11777" max="11778" width="3.7109375" style="97" customWidth="1"/>
    <col min="11779" max="11779" width="3.85546875" style="97" customWidth="1"/>
    <col min="11780" max="11780" width="26.28515625" style="97" customWidth="1"/>
    <col min="11781" max="11781" width="5.7109375" style="97" customWidth="1"/>
    <col min="11782" max="11788" width="9.5703125" style="97" customWidth="1"/>
    <col min="11789" max="12032" width="8.85546875" style="97"/>
    <col min="12033" max="12034" width="3.7109375" style="97" customWidth="1"/>
    <col min="12035" max="12035" width="3.85546875" style="97" customWidth="1"/>
    <col min="12036" max="12036" width="26.28515625" style="97" customWidth="1"/>
    <col min="12037" max="12037" width="5.7109375" style="97" customWidth="1"/>
    <col min="12038" max="12044" width="9.5703125" style="97" customWidth="1"/>
    <col min="12045" max="12288" width="8.85546875" style="97"/>
    <col min="12289" max="12290" width="3.7109375" style="97" customWidth="1"/>
    <col min="12291" max="12291" width="3.85546875" style="97" customWidth="1"/>
    <col min="12292" max="12292" width="26.28515625" style="97" customWidth="1"/>
    <col min="12293" max="12293" width="5.7109375" style="97" customWidth="1"/>
    <col min="12294" max="12300" width="9.5703125" style="97" customWidth="1"/>
    <col min="12301" max="12544" width="8.85546875" style="97"/>
    <col min="12545" max="12546" width="3.7109375" style="97" customWidth="1"/>
    <col min="12547" max="12547" width="3.85546875" style="97" customWidth="1"/>
    <col min="12548" max="12548" width="26.28515625" style="97" customWidth="1"/>
    <col min="12549" max="12549" width="5.7109375" style="97" customWidth="1"/>
    <col min="12550" max="12556" width="9.5703125" style="97" customWidth="1"/>
    <col min="12557" max="12800" width="8.85546875" style="97"/>
    <col min="12801" max="12802" width="3.7109375" style="97" customWidth="1"/>
    <col min="12803" max="12803" width="3.85546875" style="97" customWidth="1"/>
    <col min="12804" max="12804" width="26.28515625" style="97" customWidth="1"/>
    <col min="12805" max="12805" width="5.7109375" style="97" customWidth="1"/>
    <col min="12806" max="12812" width="9.5703125" style="97" customWidth="1"/>
    <col min="12813" max="13056" width="8.85546875" style="97"/>
    <col min="13057" max="13058" width="3.7109375" style="97" customWidth="1"/>
    <col min="13059" max="13059" width="3.85546875" style="97" customWidth="1"/>
    <col min="13060" max="13060" width="26.28515625" style="97" customWidth="1"/>
    <col min="13061" max="13061" width="5.7109375" style="97" customWidth="1"/>
    <col min="13062" max="13068" width="9.5703125" style="97" customWidth="1"/>
    <col min="13069" max="13312" width="8.85546875" style="97"/>
    <col min="13313" max="13314" width="3.7109375" style="97" customWidth="1"/>
    <col min="13315" max="13315" width="3.85546875" style="97" customWidth="1"/>
    <col min="13316" max="13316" width="26.28515625" style="97" customWidth="1"/>
    <col min="13317" max="13317" width="5.7109375" style="97" customWidth="1"/>
    <col min="13318" max="13324" width="9.5703125" style="97" customWidth="1"/>
    <col min="13325" max="13568" width="8.85546875" style="97"/>
    <col min="13569" max="13570" width="3.7109375" style="97" customWidth="1"/>
    <col min="13571" max="13571" width="3.85546875" style="97" customWidth="1"/>
    <col min="13572" max="13572" width="26.28515625" style="97" customWidth="1"/>
    <col min="13573" max="13573" width="5.7109375" style="97" customWidth="1"/>
    <col min="13574" max="13580" width="9.5703125" style="97" customWidth="1"/>
    <col min="13581" max="13824" width="8.85546875" style="97"/>
    <col min="13825" max="13826" width="3.7109375" style="97" customWidth="1"/>
    <col min="13827" max="13827" width="3.85546875" style="97" customWidth="1"/>
    <col min="13828" max="13828" width="26.28515625" style="97" customWidth="1"/>
    <col min="13829" max="13829" width="5.7109375" style="97" customWidth="1"/>
    <col min="13830" max="13836" width="9.5703125" style="97" customWidth="1"/>
    <col min="13837" max="14080" width="8.85546875" style="97"/>
    <col min="14081" max="14082" width="3.7109375" style="97" customWidth="1"/>
    <col min="14083" max="14083" width="3.85546875" style="97" customWidth="1"/>
    <col min="14084" max="14084" width="26.28515625" style="97" customWidth="1"/>
    <col min="14085" max="14085" width="5.7109375" style="97" customWidth="1"/>
    <col min="14086" max="14092" width="9.5703125" style="97" customWidth="1"/>
    <col min="14093" max="14336" width="8.85546875" style="97"/>
    <col min="14337" max="14338" width="3.7109375" style="97" customWidth="1"/>
    <col min="14339" max="14339" width="3.85546875" style="97" customWidth="1"/>
    <col min="14340" max="14340" width="26.28515625" style="97" customWidth="1"/>
    <col min="14341" max="14341" width="5.7109375" style="97" customWidth="1"/>
    <col min="14342" max="14348" width="9.5703125" style="97" customWidth="1"/>
    <col min="14349" max="14592" width="8.85546875" style="97"/>
    <col min="14593" max="14594" width="3.7109375" style="97" customWidth="1"/>
    <col min="14595" max="14595" width="3.85546875" style="97" customWidth="1"/>
    <col min="14596" max="14596" width="26.28515625" style="97" customWidth="1"/>
    <col min="14597" max="14597" width="5.7109375" style="97" customWidth="1"/>
    <col min="14598" max="14604" width="9.5703125" style="97" customWidth="1"/>
    <col min="14605" max="14848" width="8.85546875" style="97"/>
    <col min="14849" max="14850" width="3.7109375" style="97" customWidth="1"/>
    <col min="14851" max="14851" width="3.85546875" style="97" customWidth="1"/>
    <col min="14852" max="14852" width="26.28515625" style="97" customWidth="1"/>
    <col min="14853" max="14853" width="5.7109375" style="97" customWidth="1"/>
    <col min="14854" max="14860" width="9.5703125" style="97" customWidth="1"/>
    <col min="14861" max="15104" width="8.85546875" style="97"/>
    <col min="15105" max="15106" width="3.7109375" style="97" customWidth="1"/>
    <col min="15107" max="15107" width="3.85546875" style="97" customWidth="1"/>
    <col min="15108" max="15108" width="26.28515625" style="97" customWidth="1"/>
    <col min="15109" max="15109" width="5.7109375" style="97" customWidth="1"/>
    <col min="15110" max="15116" width="9.5703125" style="97" customWidth="1"/>
    <col min="15117" max="15360" width="8.85546875" style="97"/>
    <col min="15361" max="15362" width="3.7109375" style="97" customWidth="1"/>
    <col min="15363" max="15363" width="3.85546875" style="97" customWidth="1"/>
    <col min="15364" max="15364" width="26.28515625" style="97" customWidth="1"/>
    <col min="15365" max="15365" width="5.7109375" style="97" customWidth="1"/>
    <col min="15366" max="15372" width="9.5703125" style="97" customWidth="1"/>
    <col min="15373" max="15616" width="8.85546875" style="97"/>
    <col min="15617" max="15618" width="3.7109375" style="97" customWidth="1"/>
    <col min="15619" max="15619" width="3.85546875" style="97" customWidth="1"/>
    <col min="15620" max="15620" width="26.28515625" style="97" customWidth="1"/>
    <col min="15621" max="15621" width="5.7109375" style="97" customWidth="1"/>
    <col min="15622" max="15628" width="9.5703125" style="97" customWidth="1"/>
    <col min="15629" max="15872" width="8.85546875" style="97"/>
    <col min="15873" max="15874" width="3.7109375" style="97" customWidth="1"/>
    <col min="15875" max="15875" width="3.85546875" style="97" customWidth="1"/>
    <col min="15876" max="15876" width="26.28515625" style="97" customWidth="1"/>
    <col min="15877" max="15877" width="5.7109375" style="97" customWidth="1"/>
    <col min="15878" max="15884" width="9.5703125" style="97" customWidth="1"/>
    <col min="15885" max="16128" width="8.85546875" style="97"/>
    <col min="16129" max="16130" width="3.7109375" style="97" customWidth="1"/>
    <col min="16131" max="16131" width="3.85546875" style="97" customWidth="1"/>
    <col min="16132" max="16132" width="26.28515625" style="97" customWidth="1"/>
    <col min="16133" max="16133" width="5.7109375" style="97" customWidth="1"/>
    <col min="16134" max="16140" width="9.5703125" style="97" customWidth="1"/>
    <col min="16141" max="16384" width="8.85546875" style="97"/>
  </cols>
  <sheetData>
    <row r="1" spans="1:17" s="91" customFormat="1" ht="36.75" customHeight="1" x14ac:dyDescent="0.2">
      <c r="A1" s="88"/>
      <c r="B1" s="88"/>
      <c r="C1" s="88"/>
      <c r="D1" s="89"/>
      <c r="E1" s="248"/>
      <c r="F1" s="90"/>
      <c r="G1" s="90"/>
      <c r="H1" s="90"/>
      <c r="I1" s="89"/>
      <c r="J1" s="89"/>
      <c r="K1" s="249"/>
      <c r="L1" s="15" t="s">
        <v>6</v>
      </c>
    </row>
    <row r="2" spans="1:17" s="91" customFormat="1" ht="11.25" customHeight="1" x14ac:dyDescent="0.2">
      <c r="A2" s="92"/>
      <c r="B2" s="92"/>
      <c r="C2" s="92"/>
      <c r="D2" s="93"/>
      <c r="E2" s="250"/>
      <c r="F2" s="93"/>
      <c r="G2" s="93"/>
      <c r="H2" s="93"/>
      <c r="I2" s="93"/>
      <c r="J2" s="93"/>
      <c r="K2" s="251"/>
      <c r="L2" s="93"/>
    </row>
    <row r="3" spans="1:17" s="94" customFormat="1" ht="20.100000000000001" customHeight="1" x14ac:dyDescent="0.2">
      <c r="A3" s="570" t="s">
        <v>186</v>
      </c>
      <c r="B3" s="570"/>
      <c r="C3" s="570"/>
      <c r="D3" s="570"/>
      <c r="E3" s="570"/>
      <c r="F3" s="570"/>
      <c r="G3" s="570"/>
      <c r="H3" s="570"/>
      <c r="I3" s="570"/>
      <c r="J3" s="570"/>
      <c r="K3" s="570"/>
      <c r="L3" s="570"/>
    </row>
    <row r="4" spans="1:17" s="94" customFormat="1" ht="12" customHeight="1" x14ac:dyDescent="0.2">
      <c r="A4" s="571" t="s">
        <v>92</v>
      </c>
      <c r="B4" s="571"/>
      <c r="C4" s="571"/>
      <c r="D4" s="571"/>
      <c r="E4" s="571"/>
      <c r="F4" s="571"/>
      <c r="G4" s="571"/>
      <c r="H4" s="571"/>
      <c r="I4" s="571"/>
      <c r="J4" s="571"/>
      <c r="K4" s="571"/>
      <c r="L4" s="571"/>
    </row>
    <row r="5" spans="1:17" s="94" customFormat="1" ht="12" customHeight="1" x14ac:dyDescent="0.2">
      <c r="A5" s="572" t="s">
        <v>57</v>
      </c>
      <c r="B5" s="572"/>
      <c r="C5" s="572"/>
      <c r="D5" s="572"/>
      <c r="E5" s="572"/>
      <c r="F5" s="572"/>
      <c r="G5" s="252"/>
      <c r="H5" s="252"/>
      <c r="I5" s="252"/>
      <c r="J5" s="252"/>
      <c r="K5" s="253"/>
      <c r="L5" s="252"/>
    </row>
    <row r="6" spans="1:17" s="94" customFormat="1" ht="11.25" customHeight="1" x14ac:dyDescent="0.2">
      <c r="A6" s="227"/>
      <c r="B6" s="228"/>
      <c r="C6" s="228"/>
      <c r="D6" s="228"/>
      <c r="E6" s="228"/>
      <c r="F6" s="228"/>
      <c r="G6" s="228"/>
      <c r="H6" s="228"/>
      <c r="I6" s="228"/>
      <c r="J6" s="228"/>
      <c r="K6" s="254"/>
    </row>
    <row r="7" spans="1:17" s="91" customFormat="1" ht="12" customHeight="1" x14ac:dyDescent="0.2">
      <c r="A7" s="575" t="s">
        <v>93</v>
      </c>
      <c r="B7" s="576"/>
      <c r="C7" s="576"/>
      <c r="D7" s="576"/>
      <c r="E7" s="581" t="s">
        <v>94</v>
      </c>
      <c r="F7" s="584" t="s">
        <v>181</v>
      </c>
      <c r="G7" s="585"/>
      <c r="H7" s="585"/>
      <c r="I7" s="585"/>
      <c r="J7" s="586"/>
      <c r="K7" s="587" t="s">
        <v>182</v>
      </c>
      <c r="L7" s="588"/>
      <c r="M7" s="96"/>
      <c r="N7" s="96"/>
      <c r="O7" s="96"/>
      <c r="P7" s="96"/>
      <c r="Q7" s="96"/>
    </row>
    <row r="8" spans="1:17" ht="21.75" customHeight="1" x14ac:dyDescent="0.2">
      <c r="A8" s="577"/>
      <c r="B8" s="578"/>
      <c r="C8" s="578"/>
      <c r="D8" s="578"/>
      <c r="E8" s="582"/>
      <c r="F8" s="591" t="s">
        <v>97</v>
      </c>
      <c r="G8" s="591" t="s">
        <v>98</v>
      </c>
      <c r="H8" s="591" t="s">
        <v>99</v>
      </c>
      <c r="I8" s="591" t="s">
        <v>100</v>
      </c>
      <c r="J8" s="591" t="s">
        <v>101</v>
      </c>
      <c r="K8" s="589"/>
      <c r="L8" s="590"/>
    </row>
    <row r="9" spans="1:17" ht="12" customHeight="1" x14ac:dyDescent="0.2">
      <c r="A9" s="577"/>
      <c r="B9" s="578"/>
      <c r="C9" s="578"/>
      <c r="D9" s="578"/>
      <c r="E9" s="582"/>
      <c r="F9" s="592"/>
      <c r="G9" s="592"/>
      <c r="H9" s="592"/>
      <c r="I9" s="592"/>
      <c r="J9" s="592"/>
      <c r="K9" s="98" t="s">
        <v>102</v>
      </c>
      <c r="L9" s="99" t="s">
        <v>103</v>
      </c>
    </row>
    <row r="10" spans="1:17" ht="12" customHeight="1" x14ac:dyDescent="0.2">
      <c r="A10" s="579"/>
      <c r="B10" s="580"/>
      <c r="C10" s="580"/>
      <c r="D10" s="580"/>
      <c r="E10" s="583"/>
      <c r="F10" s="100">
        <v>1</v>
      </c>
      <c r="G10" s="100">
        <v>2</v>
      </c>
      <c r="H10" s="100">
        <v>3</v>
      </c>
      <c r="I10" s="100">
        <v>4</v>
      </c>
      <c r="J10" s="100">
        <v>5</v>
      </c>
      <c r="K10" s="100">
        <v>6</v>
      </c>
      <c r="L10" s="100">
        <v>7</v>
      </c>
      <c r="M10" s="101"/>
    </row>
    <row r="11" spans="1:17" s="110" customFormat="1" ht="18" customHeight="1" x14ac:dyDescent="0.2">
      <c r="A11" s="255" t="s">
        <v>104</v>
      </c>
      <c r="B11" s="256"/>
      <c r="C11" s="256"/>
      <c r="D11" s="257"/>
      <c r="E11" s="113">
        <v>100</v>
      </c>
      <c r="F11" s="115">
        <v>278940</v>
      </c>
      <c r="G11" s="114">
        <v>274019</v>
      </c>
      <c r="H11" s="114">
        <v>275915</v>
      </c>
      <c r="I11" s="114">
        <v>277145</v>
      </c>
      <c r="J11" s="140">
        <v>277007</v>
      </c>
      <c r="K11" s="114">
        <v>1933</v>
      </c>
      <c r="L11" s="116">
        <v>0.69781630067110223</v>
      </c>
    </row>
    <row r="12" spans="1:17" s="110" customFormat="1" ht="24.95" customHeight="1" x14ac:dyDescent="0.2">
      <c r="A12" s="605" t="s">
        <v>187</v>
      </c>
      <c r="B12" s="606"/>
      <c r="C12" s="606"/>
      <c r="D12" s="607"/>
      <c r="E12" s="113">
        <v>51.150785115078513</v>
      </c>
      <c r="F12" s="115">
        <v>142680</v>
      </c>
      <c r="G12" s="114">
        <v>139878</v>
      </c>
      <c r="H12" s="114">
        <v>140722</v>
      </c>
      <c r="I12" s="114">
        <v>141066</v>
      </c>
      <c r="J12" s="140">
        <v>140971</v>
      </c>
      <c r="K12" s="114">
        <v>1709</v>
      </c>
      <c r="L12" s="116">
        <v>1.2123060771364322</v>
      </c>
    </row>
    <row r="13" spans="1:17" s="110" customFormat="1" ht="15" customHeight="1" x14ac:dyDescent="0.2">
      <c r="A13" s="120"/>
      <c r="B13" s="608" t="s">
        <v>107</v>
      </c>
      <c r="C13" s="608"/>
      <c r="E13" s="113">
        <v>48.849214884921487</v>
      </c>
      <c r="F13" s="115">
        <v>136260</v>
      </c>
      <c r="G13" s="114">
        <v>134141</v>
      </c>
      <c r="H13" s="114">
        <v>135193</v>
      </c>
      <c r="I13" s="114">
        <v>136079</v>
      </c>
      <c r="J13" s="140">
        <v>136036</v>
      </c>
      <c r="K13" s="114">
        <v>224</v>
      </c>
      <c r="L13" s="116">
        <v>0.16466229527478021</v>
      </c>
    </row>
    <row r="14" spans="1:17" s="110" customFormat="1" ht="24.95" customHeight="1" x14ac:dyDescent="0.2">
      <c r="A14" s="605" t="s">
        <v>188</v>
      </c>
      <c r="B14" s="606"/>
      <c r="C14" s="606"/>
      <c r="D14" s="607"/>
      <c r="E14" s="113">
        <v>8.7957983795798373</v>
      </c>
      <c r="F14" s="115">
        <v>24535</v>
      </c>
      <c r="G14" s="114">
        <v>22080</v>
      </c>
      <c r="H14" s="114">
        <v>22779</v>
      </c>
      <c r="I14" s="114">
        <v>23521</v>
      </c>
      <c r="J14" s="140">
        <v>23584</v>
      </c>
      <c r="K14" s="114">
        <v>951</v>
      </c>
      <c r="L14" s="116">
        <v>4.0323948439620079</v>
      </c>
    </row>
    <row r="15" spans="1:17" s="110" customFormat="1" ht="15" customHeight="1" x14ac:dyDescent="0.2">
      <c r="A15" s="120"/>
      <c r="B15" s="119"/>
      <c r="C15" s="258" t="s">
        <v>106</v>
      </c>
      <c r="E15" s="113">
        <v>52.895863052781742</v>
      </c>
      <c r="F15" s="115">
        <v>12978</v>
      </c>
      <c r="G15" s="114">
        <v>11690</v>
      </c>
      <c r="H15" s="114">
        <v>11990</v>
      </c>
      <c r="I15" s="114">
        <v>12339</v>
      </c>
      <c r="J15" s="140">
        <v>12382</v>
      </c>
      <c r="K15" s="114">
        <v>596</v>
      </c>
      <c r="L15" s="116">
        <v>4.8134388628654499</v>
      </c>
    </row>
    <row r="16" spans="1:17" s="110" customFormat="1" ht="15" customHeight="1" x14ac:dyDescent="0.2">
      <c r="A16" s="120"/>
      <c r="B16" s="119"/>
      <c r="C16" s="258" t="s">
        <v>107</v>
      </c>
      <c r="E16" s="113">
        <v>47.104136947218258</v>
      </c>
      <c r="F16" s="115">
        <v>11557</v>
      </c>
      <c r="G16" s="114">
        <v>10390</v>
      </c>
      <c r="H16" s="114">
        <v>10789</v>
      </c>
      <c r="I16" s="114">
        <v>11182</v>
      </c>
      <c r="J16" s="140">
        <v>11202</v>
      </c>
      <c r="K16" s="114">
        <v>355</v>
      </c>
      <c r="L16" s="116">
        <v>3.1690769505445457</v>
      </c>
    </row>
    <row r="17" spans="1:12" s="110" customFormat="1" ht="15" customHeight="1" x14ac:dyDescent="0.2">
      <c r="A17" s="120"/>
      <c r="B17" s="121" t="s">
        <v>109</v>
      </c>
      <c r="C17" s="258"/>
      <c r="E17" s="113">
        <v>71.559833655983368</v>
      </c>
      <c r="F17" s="115">
        <v>199609</v>
      </c>
      <c r="G17" s="114">
        <v>197920</v>
      </c>
      <c r="H17" s="114">
        <v>199571</v>
      </c>
      <c r="I17" s="114">
        <v>200294</v>
      </c>
      <c r="J17" s="140">
        <v>200445</v>
      </c>
      <c r="K17" s="114">
        <v>-836</v>
      </c>
      <c r="L17" s="116">
        <v>-0.41707201476714312</v>
      </c>
    </row>
    <row r="18" spans="1:12" s="110" customFormat="1" ht="15" customHeight="1" x14ac:dyDescent="0.2">
      <c r="A18" s="120"/>
      <c r="B18" s="119"/>
      <c r="C18" s="258" t="s">
        <v>106</v>
      </c>
      <c r="E18" s="113">
        <v>51.651979620157405</v>
      </c>
      <c r="F18" s="115">
        <v>103102</v>
      </c>
      <c r="G18" s="114">
        <v>102107</v>
      </c>
      <c r="H18" s="114">
        <v>102805</v>
      </c>
      <c r="I18" s="114">
        <v>102966</v>
      </c>
      <c r="J18" s="140">
        <v>102964</v>
      </c>
      <c r="K18" s="114">
        <v>138</v>
      </c>
      <c r="L18" s="116">
        <v>0.1340274270618857</v>
      </c>
    </row>
    <row r="19" spans="1:12" s="110" customFormat="1" ht="15" customHeight="1" x14ac:dyDescent="0.2">
      <c r="A19" s="120"/>
      <c r="B19" s="119"/>
      <c r="C19" s="258" t="s">
        <v>107</v>
      </c>
      <c r="E19" s="113">
        <v>48.348020379842595</v>
      </c>
      <c r="F19" s="115">
        <v>96507</v>
      </c>
      <c r="G19" s="114">
        <v>95813</v>
      </c>
      <c r="H19" s="114">
        <v>96766</v>
      </c>
      <c r="I19" s="114">
        <v>97328</v>
      </c>
      <c r="J19" s="140">
        <v>97481</v>
      </c>
      <c r="K19" s="114">
        <v>-974</v>
      </c>
      <c r="L19" s="116">
        <v>-0.99916906884418499</v>
      </c>
    </row>
    <row r="20" spans="1:12" s="110" customFormat="1" ht="15" customHeight="1" x14ac:dyDescent="0.2">
      <c r="A20" s="120"/>
      <c r="B20" s="121" t="s">
        <v>110</v>
      </c>
      <c r="C20" s="258"/>
      <c r="E20" s="113">
        <v>18.718362371836236</v>
      </c>
      <c r="F20" s="115">
        <v>52213</v>
      </c>
      <c r="G20" s="114">
        <v>51503</v>
      </c>
      <c r="H20" s="114">
        <v>51055</v>
      </c>
      <c r="I20" s="114">
        <v>50789</v>
      </c>
      <c r="J20" s="140">
        <v>50479</v>
      </c>
      <c r="K20" s="114">
        <v>1734</v>
      </c>
      <c r="L20" s="116">
        <v>3.4350918203609422</v>
      </c>
    </row>
    <row r="21" spans="1:12" s="110" customFormat="1" ht="15" customHeight="1" x14ac:dyDescent="0.2">
      <c r="A21" s="120"/>
      <c r="B21" s="119"/>
      <c r="C21" s="258" t="s">
        <v>106</v>
      </c>
      <c r="E21" s="113">
        <v>47.966981403098842</v>
      </c>
      <c r="F21" s="115">
        <v>25045</v>
      </c>
      <c r="G21" s="114">
        <v>24598</v>
      </c>
      <c r="H21" s="114">
        <v>24458</v>
      </c>
      <c r="I21" s="114">
        <v>24298</v>
      </c>
      <c r="J21" s="140">
        <v>24157</v>
      </c>
      <c r="K21" s="114">
        <v>888</v>
      </c>
      <c r="L21" s="116">
        <v>3.6759531398766403</v>
      </c>
    </row>
    <row r="22" spans="1:12" s="110" customFormat="1" ht="15" customHeight="1" x14ac:dyDescent="0.2">
      <c r="A22" s="120"/>
      <c r="B22" s="119"/>
      <c r="C22" s="258" t="s">
        <v>107</v>
      </c>
      <c r="E22" s="113">
        <v>52.033018596901158</v>
      </c>
      <c r="F22" s="115">
        <v>27168</v>
      </c>
      <c r="G22" s="114">
        <v>26905</v>
      </c>
      <c r="H22" s="114">
        <v>26597</v>
      </c>
      <c r="I22" s="114">
        <v>26491</v>
      </c>
      <c r="J22" s="140">
        <v>26322</v>
      </c>
      <c r="K22" s="114">
        <v>846</v>
      </c>
      <c r="L22" s="116">
        <v>3.2140414862092546</v>
      </c>
    </row>
    <row r="23" spans="1:12" s="110" customFormat="1" ht="15" customHeight="1" x14ac:dyDescent="0.2">
      <c r="A23" s="120"/>
      <c r="B23" s="121" t="s">
        <v>111</v>
      </c>
      <c r="C23" s="258"/>
      <c r="E23" s="113">
        <v>0.92600559260055926</v>
      </c>
      <c r="F23" s="115">
        <v>2583</v>
      </c>
      <c r="G23" s="114">
        <v>2516</v>
      </c>
      <c r="H23" s="114">
        <v>2510</v>
      </c>
      <c r="I23" s="114">
        <v>2541</v>
      </c>
      <c r="J23" s="140">
        <v>2499</v>
      </c>
      <c r="K23" s="114">
        <v>84</v>
      </c>
      <c r="L23" s="116">
        <v>3.3613445378151261</v>
      </c>
    </row>
    <row r="24" spans="1:12" s="110" customFormat="1" ht="15" customHeight="1" x14ac:dyDescent="0.2">
      <c r="A24" s="120"/>
      <c r="B24" s="119"/>
      <c r="C24" s="258" t="s">
        <v>106</v>
      </c>
      <c r="E24" s="113">
        <v>60.201316298877273</v>
      </c>
      <c r="F24" s="115">
        <v>1555</v>
      </c>
      <c r="G24" s="114">
        <v>1483</v>
      </c>
      <c r="H24" s="114">
        <v>1469</v>
      </c>
      <c r="I24" s="114">
        <v>1463</v>
      </c>
      <c r="J24" s="140">
        <v>1468</v>
      </c>
      <c r="K24" s="114">
        <v>87</v>
      </c>
      <c r="L24" s="116">
        <v>5.9264305177111716</v>
      </c>
    </row>
    <row r="25" spans="1:12" s="110" customFormat="1" ht="15" customHeight="1" x14ac:dyDescent="0.2">
      <c r="A25" s="120"/>
      <c r="B25" s="119"/>
      <c r="C25" s="258" t="s">
        <v>107</v>
      </c>
      <c r="E25" s="113">
        <v>39.798683701122727</v>
      </c>
      <c r="F25" s="115">
        <v>1028</v>
      </c>
      <c r="G25" s="114">
        <v>1033</v>
      </c>
      <c r="H25" s="114">
        <v>1041</v>
      </c>
      <c r="I25" s="114">
        <v>1078</v>
      </c>
      <c r="J25" s="140">
        <v>1031</v>
      </c>
      <c r="K25" s="114">
        <v>-3</v>
      </c>
      <c r="L25" s="116">
        <v>-0.29097963142580019</v>
      </c>
    </row>
    <row r="26" spans="1:12" s="110" customFormat="1" ht="15" customHeight="1" x14ac:dyDescent="0.2">
      <c r="A26" s="120"/>
      <c r="C26" s="121" t="s">
        <v>189</v>
      </c>
      <c r="D26" s="110" t="s">
        <v>190</v>
      </c>
      <c r="E26" s="113">
        <v>0.30544203054420305</v>
      </c>
      <c r="F26" s="115">
        <v>852</v>
      </c>
      <c r="G26" s="114">
        <v>839</v>
      </c>
      <c r="H26" s="114">
        <v>807</v>
      </c>
      <c r="I26" s="114">
        <v>784</v>
      </c>
      <c r="J26" s="140">
        <v>790</v>
      </c>
      <c r="K26" s="114">
        <v>62</v>
      </c>
      <c r="L26" s="116">
        <v>7.8481012658227849</v>
      </c>
    </row>
    <row r="27" spans="1:12" s="110" customFormat="1" ht="15" customHeight="1" x14ac:dyDescent="0.2">
      <c r="A27" s="120"/>
      <c r="B27" s="119"/>
      <c r="D27" s="259" t="s">
        <v>106</v>
      </c>
      <c r="E27" s="113">
        <v>57.27699530516432</v>
      </c>
      <c r="F27" s="115">
        <v>488</v>
      </c>
      <c r="G27" s="114">
        <v>459</v>
      </c>
      <c r="H27" s="114">
        <v>416</v>
      </c>
      <c r="I27" s="114">
        <v>402</v>
      </c>
      <c r="J27" s="140">
        <v>413</v>
      </c>
      <c r="K27" s="114">
        <v>75</v>
      </c>
      <c r="L27" s="116">
        <v>18.159806295399516</v>
      </c>
    </row>
    <row r="28" spans="1:12" s="110" customFormat="1" ht="15" customHeight="1" x14ac:dyDescent="0.2">
      <c r="A28" s="120"/>
      <c r="B28" s="119"/>
      <c r="D28" s="259" t="s">
        <v>107</v>
      </c>
      <c r="E28" s="113">
        <v>42.72300469483568</v>
      </c>
      <c r="F28" s="115">
        <v>364</v>
      </c>
      <c r="G28" s="114">
        <v>380</v>
      </c>
      <c r="H28" s="114">
        <v>391</v>
      </c>
      <c r="I28" s="114">
        <v>382</v>
      </c>
      <c r="J28" s="140">
        <v>377</v>
      </c>
      <c r="K28" s="114">
        <v>-13</v>
      </c>
      <c r="L28" s="116">
        <v>-3.4482758620689653</v>
      </c>
    </row>
    <row r="29" spans="1:12" s="110" customFormat="1" ht="24.95" customHeight="1" x14ac:dyDescent="0.2">
      <c r="A29" s="605" t="s">
        <v>191</v>
      </c>
      <c r="B29" s="606"/>
      <c r="C29" s="606"/>
      <c r="D29" s="607"/>
      <c r="E29" s="113">
        <v>92.990965799096585</v>
      </c>
      <c r="F29" s="115">
        <v>259389</v>
      </c>
      <c r="G29" s="114">
        <v>255689</v>
      </c>
      <c r="H29" s="114">
        <v>257650</v>
      </c>
      <c r="I29" s="114">
        <v>258865</v>
      </c>
      <c r="J29" s="140">
        <v>259057</v>
      </c>
      <c r="K29" s="114">
        <v>332</v>
      </c>
      <c r="L29" s="116">
        <v>0.1281571237218064</v>
      </c>
    </row>
    <row r="30" spans="1:12" s="110" customFormat="1" ht="15" customHeight="1" x14ac:dyDescent="0.2">
      <c r="A30" s="120"/>
      <c r="B30" s="119"/>
      <c r="C30" s="258" t="s">
        <v>106</v>
      </c>
      <c r="E30" s="113">
        <v>50.002505888838769</v>
      </c>
      <c r="F30" s="115">
        <v>129701</v>
      </c>
      <c r="G30" s="114">
        <v>127709</v>
      </c>
      <c r="H30" s="114">
        <v>128634</v>
      </c>
      <c r="I30" s="114">
        <v>128973</v>
      </c>
      <c r="J30" s="140">
        <v>129014</v>
      </c>
      <c r="K30" s="114">
        <v>687</v>
      </c>
      <c r="L30" s="116">
        <v>0.53250034879935515</v>
      </c>
    </row>
    <row r="31" spans="1:12" s="110" customFormat="1" ht="15" customHeight="1" x14ac:dyDescent="0.2">
      <c r="A31" s="120"/>
      <c r="B31" s="119"/>
      <c r="C31" s="258" t="s">
        <v>107</v>
      </c>
      <c r="E31" s="113">
        <v>49.997494111161231</v>
      </c>
      <c r="F31" s="115">
        <v>129688</v>
      </c>
      <c r="G31" s="114">
        <v>127980</v>
      </c>
      <c r="H31" s="114">
        <v>129016</v>
      </c>
      <c r="I31" s="114">
        <v>129892</v>
      </c>
      <c r="J31" s="140">
        <v>130043</v>
      </c>
      <c r="K31" s="114">
        <v>-355</v>
      </c>
      <c r="L31" s="116">
        <v>-0.27298662750013458</v>
      </c>
    </row>
    <row r="32" spans="1:12" s="110" customFormat="1" ht="15" customHeight="1" x14ac:dyDescent="0.2">
      <c r="A32" s="120"/>
      <c r="B32" s="119" t="s">
        <v>117</v>
      </c>
      <c r="C32" s="258"/>
      <c r="E32" s="113">
        <v>6.9470136947013694</v>
      </c>
      <c r="F32" s="115">
        <v>19378</v>
      </c>
      <c r="G32" s="114">
        <v>18161</v>
      </c>
      <c r="H32" s="114">
        <v>18091</v>
      </c>
      <c r="I32" s="114">
        <v>18112</v>
      </c>
      <c r="J32" s="140">
        <v>17779</v>
      </c>
      <c r="K32" s="114">
        <v>1599</v>
      </c>
      <c r="L32" s="116">
        <v>8.9937566792283032</v>
      </c>
    </row>
    <row r="33" spans="1:12" s="110" customFormat="1" ht="15" customHeight="1" x14ac:dyDescent="0.2">
      <c r="A33" s="120"/>
      <c r="B33" s="119"/>
      <c r="C33" s="258" t="s">
        <v>106</v>
      </c>
      <c r="E33" s="113">
        <v>66.436164722881614</v>
      </c>
      <c r="F33" s="115">
        <v>12874</v>
      </c>
      <c r="G33" s="114">
        <v>12069</v>
      </c>
      <c r="H33" s="114">
        <v>11986</v>
      </c>
      <c r="I33" s="114">
        <v>11998</v>
      </c>
      <c r="J33" s="140">
        <v>11860</v>
      </c>
      <c r="K33" s="114">
        <v>1014</v>
      </c>
      <c r="L33" s="116">
        <v>8.5497470489038783</v>
      </c>
    </row>
    <row r="34" spans="1:12" s="110" customFormat="1" ht="15" customHeight="1" x14ac:dyDescent="0.2">
      <c r="A34" s="120"/>
      <c r="B34" s="119"/>
      <c r="C34" s="258" t="s">
        <v>107</v>
      </c>
      <c r="E34" s="113">
        <v>33.563835277118379</v>
      </c>
      <c r="F34" s="115">
        <v>6504</v>
      </c>
      <c r="G34" s="114">
        <v>6092</v>
      </c>
      <c r="H34" s="114">
        <v>6105</v>
      </c>
      <c r="I34" s="114">
        <v>6114</v>
      </c>
      <c r="J34" s="140">
        <v>5919</v>
      </c>
      <c r="K34" s="114">
        <v>585</v>
      </c>
      <c r="L34" s="116">
        <v>9.8834262544348714</v>
      </c>
    </row>
    <row r="35" spans="1:12" s="110" customFormat="1" ht="24.95" customHeight="1" x14ac:dyDescent="0.2">
      <c r="A35" s="605" t="s">
        <v>192</v>
      </c>
      <c r="B35" s="606"/>
      <c r="C35" s="606"/>
      <c r="D35" s="607"/>
      <c r="E35" s="113">
        <v>67.060658206065824</v>
      </c>
      <c r="F35" s="115">
        <v>187059</v>
      </c>
      <c r="G35" s="114">
        <v>184625</v>
      </c>
      <c r="H35" s="114">
        <v>185968</v>
      </c>
      <c r="I35" s="114">
        <v>186807</v>
      </c>
      <c r="J35" s="140">
        <v>187487</v>
      </c>
      <c r="K35" s="114">
        <v>-428</v>
      </c>
      <c r="L35" s="116">
        <v>-0.22828249425293487</v>
      </c>
    </row>
    <row r="36" spans="1:12" s="110" customFormat="1" ht="15" customHeight="1" x14ac:dyDescent="0.2">
      <c r="A36" s="120"/>
      <c r="B36" s="119"/>
      <c r="C36" s="258" t="s">
        <v>106</v>
      </c>
      <c r="E36" s="113">
        <v>61.831828460539185</v>
      </c>
      <c r="F36" s="115">
        <v>115662</v>
      </c>
      <c r="G36" s="114">
        <v>114053</v>
      </c>
      <c r="H36" s="114">
        <v>114661</v>
      </c>
      <c r="I36" s="114">
        <v>115077</v>
      </c>
      <c r="J36" s="140">
        <v>115327</v>
      </c>
      <c r="K36" s="114">
        <v>335</v>
      </c>
      <c r="L36" s="116">
        <v>0.29047837887051603</v>
      </c>
    </row>
    <row r="37" spans="1:12" s="110" customFormat="1" ht="15" customHeight="1" x14ac:dyDescent="0.2">
      <c r="A37" s="120"/>
      <c r="B37" s="119"/>
      <c r="C37" s="258" t="s">
        <v>107</v>
      </c>
      <c r="E37" s="113">
        <v>38.168171539460815</v>
      </c>
      <c r="F37" s="115">
        <v>71397</v>
      </c>
      <c r="G37" s="114">
        <v>70572</v>
      </c>
      <c r="H37" s="114">
        <v>71307</v>
      </c>
      <c r="I37" s="114">
        <v>71730</v>
      </c>
      <c r="J37" s="140">
        <v>72160</v>
      </c>
      <c r="K37" s="114">
        <v>-763</v>
      </c>
      <c r="L37" s="116">
        <v>-1.0573725055432373</v>
      </c>
    </row>
    <row r="38" spans="1:12" s="110" customFormat="1" ht="15" customHeight="1" x14ac:dyDescent="0.2">
      <c r="A38" s="120"/>
      <c r="B38" s="119" t="s">
        <v>184</v>
      </c>
      <c r="C38" s="258"/>
      <c r="E38" s="113">
        <v>32.939341793934176</v>
      </c>
      <c r="F38" s="115">
        <v>91881</v>
      </c>
      <c r="G38" s="114">
        <v>89394</v>
      </c>
      <c r="H38" s="114">
        <v>89947</v>
      </c>
      <c r="I38" s="114">
        <v>90338</v>
      </c>
      <c r="J38" s="140">
        <v>89520</v>
      </c>
      <c r="K38" s="114">
        <v>2361</v>
      </c>
      <c r="L38" s="116">
        <v>2.6373994638069704</v>
      </c>
    </row>
    <row r="39" spans="1:12" s="110" customFormat="1" ht="15" customHeight="1" x14ac:dyDescent="0.2">
      <c r="A39" s="120"/>
      <c r="B39" s="119"/>
      <c r="C39" s="258" t="s">
        <v>106</v>
      </c>
      <c r="E39" s="113">
        <v>29.405426584386326</v>
      </c>
      <c r="F39" s="115">
        <v>27018</v>
      </c>
      <c r="G39" s="114">
        <v>25825</v>
      </c>
      <c r="H39" s="114">
        <v>26061</v>
      </c>
      <c r="I39" s="114">
        <v>25989</v>
      </c>
      <c r="J39" s="140">
        <v>25644</v>
      </c>
      <c r="K39" s="114">
        <v>1374</v>
      </c>
      <c r="L39" s="116">
        <v>5.3579784744969583</v>
      </c>
    </row>
    <row r="40" spans="1:12" s="110" customFormat="1" ht="15" customHeight="1" x14ac:dyDescent="0.2">
      <c r="A40" s="120"/>
      <c r="B40" s="119"/>
      <c r="C40" s="258" t="s">
        <v>107</v>
      </c>
      <c r="E40" s="113">
        <v>70.594573415613681</v>
      </c>
      <c r="F40" s="115">
        <v>64863</v>
      </c>
      <c r="G40" s="114">
        <v>63569</v>
      </c>
      <c r="H40" s="114">
        <v>63886</v>
      </c>
      <c r="I40" s="114">
        <v>64349</v>
      </c>
      <c r="J40" s="140">
        <v>63876</v>
      </c>
      <c r="K40" s="114">
        <v>987</v>
      </c>
      <c r="L40" s="116">
        <v>1.5451812887469472</v>
      </c>
    </row>
    <row r="41" spans="1:12" s="110" customFormat="1" ht="24.75" customHeight="1" x14ac:dyDescent="0.2">
      <c r="A41" s="605" t="s">
        <v>519</v>
      </c>
      <c r="B41" s="606"/>
      <c r="C41" s="606"/>
      <c r="D41" s="607"/>
      <c r="E41" s="113">
        <v>3.8904423890442388</v>
      </c>
      <c r="F41" s="115">
        <v>10852</v>
      </c>
      <c r="G41" s="114">
        <v>9519</v>
      </c>
      <c r="H41" s="114">
        <v>9776</v>
      </c>
      <c r="I41" s="114">
        <v>10535</v>
      </c>
      <c r="J41" s="140">
        <v>10686</v>
      </c>
      <c r="K41" s="114">
        <v>166</v>
      </c>
      <c r="L41" s="116">
        <v>1.5534344001497287</v>
      </c>
    </row>
    <row r="42" spans="1:12" s="110" customFormat="1" ht="15" customHeight="1" x14ac:dyDescent="0.2">
      <c r="A42" s="120"/>
      <c r="B42" s="119"/>
      <c r="C42" s="258" t="s">
        <v>106</v>
      </c>
      <c r="E42" s="113">
        <v>53.363435311463327</v>
      </c>
      <c r="F42" s="115">
        <v>5791</v>
      </c>
      <c r="G42" s="114">
        <v>4987</v>
      </c>
      <c r="H42" s="114">
        <v>5100</v>
      </c>
      <c r="I42" s="114">
        <v>5601</v>
      </c>
      <c r="J42" s="140">
        <v>5680</v>
      </c>
      <c r="K42" s="114">
        <v>111</v>
      </c>
      <c r="L42" s="116">
        <v>1.954225352112676</v>
      </c>
    </row>
    <row r="43" spans="1:12" s="110" customFormat="1" ht="15" customHeight="1" x14ac:dyDescent="0.2">
      <c r="A43" s="123"/>
      <c r="B43" s="124"/>
      <c r="C43" s="260" t="s">
        <v>107</v>
      </c>
      <c r="D43" s="261"/>
      <c r="E43" s="125">
        <v>46.636564688536673</v>
      </c>
      <c r="F43" s="143">
        <v>5061</v>
      </c>
      <c r="G43" s="144">
        <v>4532</v>
      </c>
      <c r="H43" s="144">
        <v>4676</v>
      </c>
      <c r="I43" s="144">
        <v>4934</v>
      </c>
      <c r="J43" s="145">
        <v>5006</v>
      </c>
      <c r="K43" s="144">
        <v>55</v>
      </c>
      <c r="L43" s="146">
        <v>1.0986815821014781</v>
      </c>
    </row>
    <row r="44" spans="1:12" s="110" customFormat="1" ht="45.75" customHeight="1" x14ac:dyDescent="0.2">
      <c r="A44" s="605" t="s">
        <v>193</v>
      </c>
      <c r="B44" s="606"/>
      <c r="C44" s="606"/>
      <c r="D44" s="607"/>
      <c r="E44" s="113">
        <v>0.82885208288520829</v>
      </c>
      <c r="F44" s="115">
        <v>2312</v>
      </c>
      <c r="G44" s="114">
        <v>2238</v>
      </c>
      <c r="H44" s="114">
        <v>2269</v>
      </c>
      <c r="I44" s="114">
        <v>2313</v>
      </c>
      <c r="J44" s="140">
        <v>2345</v>
      </c>
      <c r="K44" s="114">
        <v>-33</v>
      </c>
      <c r="L44" s="116">
        <v>-1.4072494669509594</v>
      </c>
    </row>
    <row r="45" spans="1:12" s="110" customFormat="1" ht="15" customHeight="1" x14ac:dyDescent="0.2">
      <c r="A45" s="120"/>
      <c r="B45" s="119"/>
      <c r="C45" s="258" t="s">
        <v>106</v>
      </c>
      <c r="E45" s="113">
        <v>58.261245674740486</v>
      </c>
      <c r="F45" s="115">
        <v>1347</v>
      </c>
      <c r="G45" s="114">
        <v>1318</v>
      </c>
      <c r="H45" s="114">
        <v>1334</v>
      </c>
      <c r="I45" s="114">
        <v>1370</v>
      </c>
      <c r="J45" s="140">
        <v>1393</v>
      </c>
      <c r="K45" s="114">
        <v>-46</v>
      </c>
      <c r="L45" s="116">
        <v>-3.3022254127781765</v>
      </c>
    </row>
    <row r="46" spans="1:12" s="110" customFormat="1" ht="15" customHeight="1" x14ac:dyDescent="0.2">
      <c r="A46" s="123"/>
      <c r="B46" s="124"/>
      <c r="C46" s="260" t="s">
        <v>107</v>
      </c>
      <c r="D46" s="261"/>
      <c r="E46" s="125">
        <v>41.738754325259514</v>
      </c>
      <c r="F46" s="143">
        <v>965</v>
      </c>
      <c r="G46" s="144">
        <v>920</v>
      </c>
      <c r="H46" s="144">
        <v>935</v>
      </c>
      <c r="I46" s="144">
        <v>943</v>
      </c>
      <c r="J46" s="145">
        <v>952</v>
      </c>
      <c r="K46" s="144">
        <v>13</v>
      </c>
      <c r="L46" s="146">
        <v>1.365546218487395</v>
      </c>
    </row>
    <row r="47" spans="1:12" s="110" customFormat="1" ht="39" customHeight="1" x14ac:dyDescent="0.2">
      <c r="A47" s="605" t="s">
        <v>520</v>
      </c>
      <c r="B47" s="609"/>
      <c r="C47" s="609"/>
      <c r="D47" s="610"/>
      <c r="E47" s="113">
        <v>0.25740302574030255</v>
      </c>
      <c r="F47" s="115">
        <v>718</v>
      </c>
      <c r="G47" s="114">
        <v>760</v>
      </c>
      <c r="H47" s="114">
        <v>804</v>
      </c>
      <c r="I47" s="114">
        <v>816</v>
      </c>
      <c r="J47" s="140">
        <v>706</v>
      </c>
      <c r="K47" s="114">
        <v>12</v>
      </c>
      <c r="L47" s="116">
        <v>1.6997167138810199</v>
      </c>
    </row>
    <row r="48" spans="1:12" s="110" customFormat="1" ht="15" customHeight="1" x14ac:dyDescent="0.2">
      <c r="A48" s="120"/>
      <c r="B48" s="119"/>
      <c r="C48" s="258" t="s">
        <v>106</v>
      </c>
      <c r="E48" s="113">
        <v>39.693593314763234</v>
      </c>
      <c r="F48" s="115">
        <v>285</v>
      </c>
      <c r="G48" s="114">
        <v>280</v>
      </c>
      <c r="H48" s="114">
        <v>296</v>
      </c>
      <c r="I48" s="114">
        <v>301</v>
      </c>
      <c r="J48" s="140">
        <v>262</v>
      </c>
      <c r="K48" s="114">
        <v>23</v>
      </c>
      <c r="L48" s="116">
        <v>8.778625954198473</v>
      </c>
    </row>
    <row r="49" spans="1:12" s="110" customFormat="1" ht="15" customHeight="1" x14ac:dyDescent="0.2">
      <c r="A49" s="123"/>
      <c r="B49" s="124"/>
      <c r="C49" s="260" t="s">
        <v>107</v>
      </c>
      <c r="D49" s="261"/>
      <c r="E49" s="125">
        <v>60.306406685236766</v>
      </c>
      <c r="F49" s="143">
        <v>433</v>
      </c>
      <c r="G49" s="144">
        <v>480</v>
      </c>
      <c r="H49" s="144">
        <v>508</v>
      </c>
      <c r="I49" s="144">
        <v>515</v>
      </c>
      <c r="J49" s="145">
        <v>444</v>
      </c>
      <c r="K49" s="144">
        <v>-11</v>
      </c>
      <c r="L49" s="146">
        <v>-2.4774774774774775</v>
      </c>
    </row>
    <row r="50" spans="1:12" s="110" customFormat="1" ht="24.95" customHeight="1" x14ac:dyDescent="0.2">
      <c r="A50" s="611" t="s">
        <v>194</v>
      </c>
      <c r="B50" s="612"/>
      <c r="C50" s="612"/>
      <c r="D50" s="613"/>
      <c r="E50" s="262">
        <v>9.0087474008747392</v>
      </c>
      <c r="F50" s="263">
        <v>25129</v>
      </c>
      <c r="G50" s="264">
        <v>22715</v>
      </c>
      <c r="H50" s="264">
        <v>23332</v>
      </c>
      <c r="I50" s="264">
        <v>24083</v>
      </c>
      <c r="J50" s="265">
        <v>24078</v>
      </c>
      <c r="K50" s="263">
        <v>1051</v>
      </c>
      <c r="L50" s="266">
        <v>4.364980480106321</v>
      </c>
    </row>
    <row r="51" spans="1:12" s="110" customFormat="1" ht="15" customHeight="1" x14ac:dyDescent="0.2">
      <c r="A51" s="120"/>
      <c r="B51" s="119"/>
      <c r="C51" s="258" t="s">
        <v>106</v>
      </c>
      <c r="E51" s="113">
        <v>58.812527358828447</v>
      </c>
      <c r="F51" s="115">
        <v>14779</v>
      </c>
      <c r="G51" s="114">
        <v>13464</v>
      </c>
      <c r="H51" s="114">
        <v>13687</v>
      </c>
      <c r="I51" s="114">
        <v>14047</v>
      </c>
      <c r="J51" s="140">
        <v>14107</v>
      </c>
      <c r="K51" s="114">
        <v>672</v>
      </c>
      <c r="L51" s="116">
        <v>4.7635925427092936</v>
      </c>
    </row>
    <row r="52" spans="1:12" s="110" customFormat="1" ht="15" customHeight="1" x14ac:dyDescent="0.2">
      <c r="A52" s="120"/>
      <c r="B52" s="119"/>
      <c r="C52" s="258" t="s">
        <v>107</v>
      </c>
      <c r="E52" s="113">
        <v>41.187472641171553</v>
      </c>
      <c r="F52" s="115">
        <v>10350</v>
      </c>
      <c r="G52" s="114">
        <v>9251</v>
      </c>
      <c r="H52" s="114">
        <v>9645</v>
      </c>
      <c r="I52" s="114">
        <v>10036</v>
      </c>
      <c r="J52" s="140">
        <v>9971</v>
      </c>
      <c r="K52" s="114">
        <v>379</v>
      </c>
      <c r="L52" s="116">
        <v>3.8010229666031492</v>
      </c>
    </row>
    <row r="53" spans="1:12" s="110" customFormat="1" ht="15" customHeight="1" x14ac:dyDescent="0.2">
      <c r="A53" s="120"/>
      <c r="B53" s="119"/>
      <c r="C53" s="258" t="s">
        <v>189</v>
      </c>
      <c r="D53" s="110" t="s">
        <v>195</v>
      </c>
      <c r="E53" s="113">
        <v>31.732261530502605</v>
      </c>
      <c r="F53" s="115">
        <v>7974</v>
      </c>
      <c r="G53" s="114">
        <v>6329</v>
      </c>
      <c r="H53" s="114">
        <v>6941</v>
      </c>
      <c r="I53" s="114">
        <v>7816</v>
      </c>
      <c r="J53" s="140">
        <v>7971</v>
      </c>
      <c r="K53" s="114">
        <v>3</v>
      </c>
      <c r="L53" s="116">
        <v>3.7636432066240122E-2</v>
      </c>
    </row>
    <row r="54" spans="1:12" s="110" customFormat="1" ht="15" customHeight="1" x14ac:dyDescent="0.2">
      <c r="A54" s="120"/>
      <c r="B54" s="119"/>
      <c r="D54" s="267" t="s">
        <v>196</v>
      </c>
      <c r="E54" s="113">
        <v>54.000501630298473</v>
      </c>
      <c r="F54" s="115">
        <v>4306</v>
      </c>
      <c r="G54" s="114">
        <v>3448</v>
      </c>
      <c r="H54" s="114">
        <v>3706</v>
      </c>
      <c r="I54" s="114">
        <v>4191</v>
      </c>
      <c r="J54" s="140">
        <v>4262</v>
      </c>
      <c r="K54" s="114">
        <v>44</v>
      </c>
      <c r="L54" s="116">
        <v>1.0323791647114031</v>
      </c>
    </row>
    <row r="55" spans="1:12" s="110" customFormat="1" ht="15" customHeight="1" x14ac:dyDescent="0.2">
      <c r="A55" s="120"/>
      <c r="B55" s="119"/>
      <c r="D55" s="267" t="s">
        <v>197</v>
      </c>
      <c r="E55" s="113">
        <v>45.999498369701527</v>
      </c>
      <c r="F55" s="115">
        <v>3668</v>
      </c>
      <c r="G55" s="114">
        <v>2881</v>
      </c>
      <c r="H55" s="114">
        <v>3235</v>
      </c>
      <c r="I55" s="114">
        <v>3625</v>
      </c>
      <c r="J55" s="140">
        <v>3709</v>
      </c>
      <c r="K55" s="114">
        <v>-41</v>
      </c>
      <c r="L55" s="116">
        <v>-1.1054192504718252</v>
      </c>
    </row>
    <row r="56" spans="1:12" s="110" customFormat="1" ht="15" customHeight="1" x14ac:dyDescent="0.2">
      <c r="A56" s="120"/>
      <c r="B56" s="119" t="s">
        <v>198</v>
      </c>
      <c r="C56" s="258"/>
      <c r="E56" s="113">
        <v>58.653832365383238</v>
      </c>
      <c r="F56" s="115">
        <v>163609</v>
      </c>
      <c r="G56" s="114">
        <v>162370</v>
      </c>
      <c r="H56" s="114">
        <v>163375</v>
      </c>
      <c r="I56" s="114">
        <v>163401</v>
      </c>
      <c r="J56" s="140">
        <v>163821</v>
      </c>
      <c r="K56" s="114">
        <v>-212</v>
      </c>
      <c r="L56" s="116">
        <v>-0.12940953845966024</v>
      </c>
    </row>
    <row r="57" spans="1:12" s="110" customFormat="1" ht="15" customHeight="1" x14ac:dyDescent="0.2">
      <c r="A57" s="120"/>
      <c r="B57" s="119"/>
      <c r="C57" s="258" t="s">
        <v>106</v>
      </c>
      <c r="E57" s="113">
        <v>51.453770880575028</v>
      </c>
      <c r="F57" s="115">
        <v>84183</v>
      </c>
      <c r="G57" s="114">
        <v>83346</v>
      </c>
      <c r="H57" s="114">
        <v>83888</v>
      </c>
      <c r="I57" s="114">
        <v>83723</v>
      </c>
      <c r="J57" s="140">
        <v>83904</v>
      </c>
      <c r="K57" s="114">
        <v>279</v>
      </c>
      <c r="L57" s="116">
        <v>0.33252288329519453</v>
      </c>
    </row>
    <row r="58" spans="1:12" s="110" customFormat="1" ht="15" customHeight="1" x14ac:dyDescent="0.2">
      <c r="A58" s="120"/>
      <c r="B58" s="119"/>
      <c r="C58" s="258" t="s">
        <v>107</v>
      </c>
      <c r="E58" s="113">
        <v>48.546229119424972</v>
      </c>
      <c r="F58" s="115">
        <v>79426</v>
      </c>
      <c r="G58" s="114">
        <v>79024</v>
      </c>
      <c r="H58" s="114">
        <v>79487</v>
      </c>
      <c r="I58" s="114">
        <v>79678</v>
      </c>
      <c r="J58" s="140">
        <v>79917</v>
      </c>
      <c r="K58" s="114">
        <v>-491</v>
      </c>
      <c r="L58" s="116">
        <v>-0.61438742695546633</v>
      </c>
    </row>
    <row r="59" spans="1:12" s="110" customFormat="1" ht="15" customHeight="1" x14ac:dyDescent="0.2">
      <c r="A59" s="120"/>
      <c r="B59" s="119"/>
      <c r="C59" s="258" t="s">
        <v>105</v>
      </c>
      <c r="D59" s="110" t="s">
        <v>199</v>
      </c>
      <c r="E59" s="113">
        <v>92.186860136056083</v>
      </c>
      <c r="F59" s="115">
        <v>150826</v>
      </c>
      <c r="G59" s="114">
        <v>149758</v>
      </c>
      <c r="H59" s="114">
        <v>150713</v>
      </c>
      <c r="I59" s="114">
        <v>150727</v>
      </c>
      <c r="J59" s="140">
        <v>151204</v>
      </c>
      <c r="K59" s="114">
        <v>-378</v>
      </c>
      <c r="L59" s="116">
        <v>-0.24999338641834873</v>
      </c>
    </row>
    <row r="60" spans="1:12" s="110" customFormat="1" ht="15" customHeight="1" x14ac:dyDescent="0.2">
      <c r="A60" s="120"/>
      <c r="B60" s="119"/>
      <c r="C60" s="258"/>
      <c r="D60" s="267" t="s">
        <v>200</v>
      </c>
      <c r="E60" s="113">
        <v>51.020381101401618</v>
      </c>
      <c r="F60" s="115">
        <v>76952</v>
      </c>
      <c r="G60" s="114">
        <v>76246</v>
      </c>
      <c r="H60" s="114">
        <v>76790</v>
      </c>
      <c r="I60" s="114">
        <v>76638</v>
      </c>
      <c r="J60" s="140">
        <v>76876</v>
      </c>
      <c r="K60" s="114">
        <v>76</v>
      </c>
      <c r="L60" s="116">
        <v>9.8860502627608093E-2</v>
      </c>
    </row>
    <row r="61" spans="1:12" s="110" customFormat="1" ht="15" customHeight="1" x14ac:dyDescent="0.2">
      <c r="A61" s="120"/>
      <c r="B61" s="119"/>
      <c r="C61" s="258"/>
      <c r="D61" s="267" t="s">
        <v>201</v>
      </c>
      <c r="E61" s="113">
        <v>48.979618898598382</v>
      </c>
      <c r="F61" s="115">
        <v>73874</v>
      </c>
      <c r="G61" s="114">
        <v>73512</v>
      </c>
      <c r="H61" s="114">
        <v>73923</v>
      </c>
      <c r="I61" s="114">
        <v>74089</v>
      </c>
      <c r="J61" s="140">
        <v>74328</v>
      </c>
      <c r="K61" s="114">
        <v>-454</v>
      </c>
      <c r="L61" s="116">
        <v>-0.61080615649553327</v>
      </c>
    </row>
    <row r="62" spans="1:12" s="110" customFormat="1" ht="15" customHeight="1" x14ac:dyDescent="0.2">
      <c r="A62" s="120"/>
      <c r="B62" s="119"/>
      <c r="C62" s="258"/>
      <c r="D62" s="258" t="s">
        <v>202</v>
      </c>
      <c r="E62" s="113">
        <v>7.8131398639439151</v>
      </c>
      <c r="F62" s="115">
        <v>12783</v>
      </c>
      <c r="G62" s="114">
        <v>12612</v>
      </c>
      <c r="H62" s="114">
        <v>12662</v>
      </c>
      <c r="I62" s="114">
        <v>12674</v>
      </c>
      <c r="J62" s="140">
        <v>12617</v>
      </c>
      <c r="K62" s="114">
        <v>166</v>
      </c>
      <c r="L62" s="116">
        <v>1.3156851866529287</v>
      </c>
    </row>
    <row r="63" spans="1:12" s="110" customFormat="1" ht="15" customHeight="1" x14ac:dyDescent="0.2">
      <c r="A63" s="120"/>
      <c r="B63" s="119"/>
      <c r="C63" s="258"/>
      <c r="D63" s="267" t="s">
        <v>200</v>
      </c>
      <c r="E63" s="113">
        <v>56.567315966518031</v>
      </c>
      <c r="F63" s="115">
        <v>7231</v>
      </c>
      <c r="G63" s="114">
        <v>7100</v>
      </c>
      <c r="H63" s="114">
        <v>7098</v>
      </c>
      <c r="I63" s="114">
        <v>7085</v>
      </c>
      <c r="J63" s="140">
        <v>7028</v>
      </c>
      <c r="K63" s="114">
        <v>203</v>
      </c>
      <c r="L63" s="116">
        <v>2.8884462151394423</v>
      </c>
    </row>
    <row r="64" spans="1:12" s="110" customFormat="1" ht="15" customHeight="1" x14ac:dyDescent="0.2">
      <c r="A64" s="120"/>
      <c r="B64" s="119"/>
      <c r="C64" s="258"/>
      <c r="D64" s="267" t="s">
        <v>201</v>
      </c>
      <c r="E64" s="113">
        <v>43.432684033481969</v>
      </c>
      <c r="F64" s="115">
        <v>5552</v>
      </c>
      <c r="G64" s="114">
        <v>5512</v>
      </c>
      <c r="H64" s="114">
        <v>5564</v>
      </c>
      <c r="I64" s="114">
        <v>5589</v>
      </c>
      <c r="J64" s="140">
        <v>5589</v>
      </c>
      <c r="K64" s="114">
        <v>-37</v>
      </c>
      <c r="L64" s="116">
        <v>-0.6620146716765074</v>
      </c>
    </row>
    <row r="65" spans="1:12" s="110" customFormat="1" ht="15" customHeight="1" x14ac:dyDescent="0.2">
      <c r="A65" s="120"/>
      <c r="B65" s="119" t="s">
        <v>203</v>
      </c>
      <c r="C65" s="258"/>
      <c r="E65" s="113">
        <v>24.462608446260845</v>
      </c>
      <c r="F65" s="115">
        <v>68236</v>
      </c>
      <c r="G65" s="114">
        <v>67360</v>
      </c>
      <c r="H65" s="114">
        <v>66940</v>
      </c>
      <c r="I65" s="114">
        <v>67051</v>
      </c>
      <c r="J65" s="140">
        <v>66114</v>
      </c>
      <c r="K65" s="114">
        <v>2122</v>
      </c>
      <c r="L65" s="116">
        <v>3.2096076473969206</v>
      </c>
    </row>
    <row r="66" spans="1:12" s="110" customFormat="1" ht="15" customHeight="1" x14ac:dyDescent="0.2">
      <c r="A66" s="120"/>
      <c r="B66" s="119"/>
      <c r="C66" s="258" t="s">
        <v>106</v>
      </c>
      <c r="E66" s="113">
        <v>47.068995837974093</v>
      </c>
      <c r="F66" s="115">
        <v>32118</v>
      </c>
      <c r="G66" s="114">
        <v>31637</v>
      </c>
      <c r="H66" s="114">
        <v>31382</v>
      </c>
      <c r="I66" s="114">
        <v>31435</v>
      </c>
      <c r="J66" s="140">
        <v>30879</v>
      </c>
      <c r="K66" s="114">
        <v>1239</v>
      </c>
      <c r="L66" s="116">
        <v>4.0124356358690374</v>
      </c>
    </row>
    <row r="67" spans="1:12" s="110" customFormat="1" ht="15" customHeight="1" x14ac:dyDescent="0.2">
      <c r="A67" s="120"/>
      <c r="B67" s="119"/>
      <c r="C67" s="258" t="s">
        <v>107</v>
      </c>
      <c r="E67" s="113">
        <v>52.931004162025907</v>
      </c>
      <c r="F67" s="115">
        <v>36118</v>
      </c>
      <c r="G67" s="114">
        <v>35723</v>
      </c>
      <c r="H67" s="114">
        <v>35558</v>
      </c>
      <c r="I67" s="114">
        <v>35616</v>
      </c>
      <c r="J67" s="140">
        <v>35235</v>
      </c>
      <c r="K67" s="114">
        <v>883</v>
      </c>
      <c r="L67" s="116">
        <v>2.5060309351497092</v>
      </c>
    </row>
    <row r="68" spans="1:12" s="110" customFormat="1" ht="15" customHeight="1" x14ac:dyDescent="0.2">
      <c r="A68" s="120"/>
      <c r="B68" s="119"/>
      <c r="C68" s="258" t="s">
        <v>105</v>
      </c>
      <c r="D68" s="110" t="s">
        <v>204</v>
      </c>
      <c r="E68" s="113">
        <v>18.537135822732868</v>
      </c>
      <c r="F68" s="115">
        <v>12649</v>
      </c>
      <c r="G68" s="114">
        <v>12268</v>
      </c>
      <c r="H68" s="114">
        <v>12022</v>
      </c>
      <c r="I68" s="114">
        <v>11915</v>
      </c>
      <c r="J68" s="140">
        <v>11427</v>
      </c>
      <c r="K68" s="114">
        <v>1222</v>
      </c>
      <c r="L68" s="116">
        <v>10.693970420932878</v>
      </c>
    </row>
    <row r="69" spans="1:12" s="110" customFormat="1" ht="15" customHeight="1" x14ac:dyDescent="0.2">
      <c r="A69" s="120"/>
      <c r="B69" s="119"/>
      <c r="C69" s="258"/>
      <c r="D69" s="267" t="s">
        <v>200</v>
      </c>
      <c r="E69" s="113">
        <v>46.54913431891849</v>
      </c>
      <c r="F69" s="115">
        <v>5888</v>
      </c>
      <c r="G69" s="114">
        <v>5757</v>
      </c>
      <c r="H69" s="114">
        <v>5657</v>
      </c>
      <c r="I69" s="114">
        <v>5591</v>
      </c>
      <c r="J69" s="140">
        <v>5347</v>
      </c>
      <c r="K69" s="114">
        <v>541</v>
      </c>
      <c r="L69" s="116">
        <v>10.117823078361699</v>
      </c>
    </row>
    <row r="70" spans="1:12" s="110" customFormat="1" ht="15" customHeight="1" x14ac:dyDescent="0.2">
      <c r="A70" s="120"/>
      <c r="B70" s="119"/>
      <c r="C70" s="258"/>
      <c r="D70" s="267" t="s">
        <v>201</v>
      </c>
      <c r="E70" s="113">
        <v>53.45086568108151</v>
      </c>
      <c r="F70" s="115">
        <v>6761</v>
      </c>
      <c r="G70" s="114">
        <v>6511</v>
      </c>
      <c r="H70" s="114">
        <v>6365</v>
      </c>
      <c r="I70" s="114">
        <v>6324</v>
      </c>
      <c r="J70" s="140">
        <v>6080</v>
      </c>
      <c r="K70" s="114">
        <v>681</v>
      </c>
      <c r="L70" s="116">
        <v>11.200657894736842</v>
      </c>
    </row>
    <row r="71" spans="1:12" s="110" customFormat="1" ht="15" customHeight="1" x14ac:dyDescent="0.2">
      <c r="A71" s="120"/>
      <c r="B71" s="119"/>
      <c r="C71" s="258"/>
      <c r="D71" s="110" t="s">
        <v>205</v>
      </c>
      <c r="E71" s="113">
        <v>74.777243683686038</v>
      </c>
      <c r="F71" s="115">
        <v>51025</v>
      </c>
      <c r="G71" s="114">
        <v>50641</v>
      </c>
      <c r="H71" s="114">
        <v>50513</v>
      </c>
      <c r="I71" s="114">
        <v>50789</v>
      </c>
      <c r="J71" s="140">
        <v>50415</v>
      </c>
      <c r="K71" s="114">
        <v>610</v>
      </c>
      <c r="L71" s="116">
        <v>1.2099573539621145</v>
      </c>
    </row>
    <row r="72" spans="1:12" s="110" customFormat="1" ht="15" customHeight="1" x14ac:dyDescent="0.2">
      <c r="A72" s="120"/>
      <c r="B72" s="119"/>
      <c r="C72" s="258"/>
      <c r="D72" s="267" t="s">
        <v>200</v>
      </c>
      <c r="E72" s="113">
        <v>46.684958353748165</v>
      </c>
      <c r="F72" s="115">
        <v>23821</v>
      </c>
      <c r="G72" s="114">
        <v>23521</v>
      </c>
      <c r="H72" s="114">
        <v>23370</v>
      </c>
      <c r="I72" s="114">
        <v>23510</v>
      </c>
      <c r="J72" s="140">
        <v>23229</v>
      </c>
      <c r="K72" s="114">
        <v>592</v>
      </c>
      <c r="L72" s="116">
        <v>2.548538464849972</v>
      </c>
    </row>
    <row r="73" spans="1:12" s="110" customFormat="1" ht="15" customHeight="1" x14ac:dyDescent="0.2">
      <c r="A73" s="120"/>
      <c r="B73" s="119"/>
      <c r="C73" s="258"/>
      <c r="D73" s="267" t="s">
        <v>201</v>
      </c>
      <c r="E73" s="113">
        <v>53.315041646251835</v>
      </c>
      <c r="F73" s="115">
        <v>27204</v>
      </c>
      <c r="G73" s="114">
        <v>27120</v>
      </c>
      <c r="H73" s="114">
        <v>27143</v>
      </c>
      <c r="I73" s="114">
        <v>27279</v>
      </c>
      <c r="J73" s="140">
        <v>27186</v>
      </c>
      <c r="K73" s="114">
        <v>18</v>
      </c>
      <c r="L73" s="116">
        <v>6.621054954756124E-2</v>
      </c>
    </row>
    <row r="74" spans="1:12" s="110" customFormat="1" ht="15" customHeight="1" x14ac:dyDescent="0.2">
      <c r="A74" s="120"/>
      <c r="B74" s="119"/>
      <c r="C74" s="258"/>
      <c r="D74" s="110" t="s">
        <v>206</v>
      </c>
      <c r="E74" s="113">
        <v>6.6856204935811006</v>
      </c>
      <c r="F74" s="115">
        <v>4562</v>
      </c>
      <c r="G74" s="114">
        <v>4451</v>
      </c>
      <c r="H74" s="114">
        <v>4405</v>
      </c>
      <c r="I74" s="114">
        <v>4347</v>
      </c>
      <c r="J74" s="140">
        <v>4272</v>
      </c>
      <c r="K74" s="114">
        <v>290</v>
      </c>
      <c r="L74" s="116">
        <v>6.7883895131086138</v>
      </c>
    </row>
    <row r="75" spans="1:12" s="110" customFormat="1" ht="15" customHeight="1" x14ac:dyDescent="0.2">
      <c r="A75" s="120"/>
      <c r="B75" s="119"/>
      <c r="C75" s="258"/>
      <c r="D75" s="267" t="s">
        <v>200</v>
      </c>
      <c r="E75" s="113">
        <v>52.805786935554579</v>
      </c>
      <c r="F75" s="115">
        <v>2409</v>
      </c>
      <c r="G75" s="114">
        <v>2359</v>
      </c>
      <c r="H75" s="114">
        <v>2355</v>
      </c>
      <c r="I75" s="114">
        <v>2334</v>
      </c>
      <c r="J75" s="140">
        <v>2303</v>
      </c>
      <c r="K75" s="114">
        <v>106</v>
      </c>
      <c r="L75" s="116">
        <v>4.6026921406860613</v>
      </c>
    </row>
    <row r="76" spans="1:12" s="110" customFormat="1" ht="15" customHeight="1" x14ac:dyDescent="0.2">
      <c r="A76" s="120"/>
      <c r="B76" s="119"/>
      <c r="C76" s="258"/>
      <c r="D76" s="267" t="s">
        <v>201</v>
      </c>
      <c r="E76" s="113">
        <v>47.194213064445421</v>
      </c>
      <c r="F76" s="115">
        <v>2153</v>
      </c>
      <c r="G76" s="114">
        <v>2092</v>
      </c>
      <c r="H76" s="114">
        <v>2050</v>
      </c>
      <c r="I76" s="114">
        <v>2013</v>
      </c>
      <c r="J76" s="140">
        <v>1969</v>
      </c>
      <c r="K76" s="114">
        <v>184</v>
      </c>
      <c r="L76" s="116">
        <v>9.3448450990350427</v>
      </c>
    </row>
    <row r="77" spans="1:12" s="110" customFormat="1" ht="15" customHeight="1" x14ac:dyDescent="0.2">
      <c r="A77" s="534"/>
      <c r="B77" s="119" t="s">
        <v>207</v>
      </c>
      <c r="C77" s="268"/>
      <c r="D77" s="182"/>
      <c r="E77" s="113">
        <v>7.8748117874811792</v>
      </c>
      <c r="F77" s="115">
        <v>21966</v>
      </c>
      <c r="G77" s="114">
        <v>21574</v>
      </c>
      <c r="H77" s="114">
        <v>22268</v>
      </c>
      <c r="I77" s="114">
        <v>22610</v>
      </c>
      <c r="J77" s="140">
        <v>22994</v>
      </c>
      <c r="K77" s="114">
        <v>-1028</v>
      </c>
      <c r="L77" s="116">
        <v>-4.4707314951726538</v>
      </c>
    </row>
    <row r="78" spans="1:12" s="110" customFormat="1" ht="15" customHeight="1" x14ac:dyDescent="0.2">
      <c r="A78" s="120"/>
      <c r="B78" s="119"/>
      <c r="C78" s="268" t="s">
        <v>106</v>
      </c>
      <c r="D78" s="182"/>
      <c r="E78" s="113">
        <v>52.808886460894108</v>
      </c>
      <c r="F78" s="115">
        <v>11600</v>
      </c>
      <c r="G78" s="114">
        <v>11431</v>
      </c>
      <c r="H78" s="114">
        <v>11765</v>
      </c>
      <c r="I78" s="114">
        <v>11861</v>
      </c>
      <c r="J78" s="140">
        <v>12081</v>
      </c>
      <c r="K78" s="114">
        <v>-481</v>
      </c>
      <c r="L78" s="116">
        <v>-3.9814584885357172</v>
      </c>
    </row>
    <row r="79" spans="1:12" s="110" customFormat="1" ht="15" customHeight="1" x14ac:dyDescent="0.2">
      <c r="A79" s="123"/>
      <c r="B79" s="124"/>
      <c r="C79" s="260" t="s">
        <v>107</v>
      </c>
      <c r="D79" s="261"/>
      <c r="E79" s="125">
        <v>47.191113539105892</v>
      </c>
      <c r="F79" s="143">
        <v>10366</v>
      </c>
      <c r="G79" s="144">
        <v>10143</v>
      </c>
      <c r="H79" s="144">
        <v>10503</v>
      </c>
      <c r="I79" s="144">
        <v>10749</v>
      </c>
      <c r="J79" s="145">
        <v>10913</v>
      </c>
      <c r="K79" s="144">
        <v>-547</v>
      </c>
      <c r="L79" s="146">
        <v>-5.0123705672134156</v>
      </c>
    </row>
    <row r="80" spans="1:12" s="269" customFormat="1" ht="11.25" customHeight="1" x14ac:dyDescent="0.2">
      <c r="B80" s="270"/>
      <c r="C80" s="270"/>
      <c r="D80" s="271"/>
      <c r="E80" s="271"/>
      <c r="F80" s="272"/>
      <c r="G80" s="272"/>
      <c r="H80" s="272"/>
      <c r="I80" s="272"/>
      <c r="J80" s="272"/>
      <c r="K80" s="272"/>
      <c r="L80" s="150" t="s">
        <v>45</v>
      </c>
    </row>
    <row r="81" spans="1:12" s="192" customFormat="1" ht="10.5" customHeight="1" x14ac:dyDescent="0.2">
      <c r="A81" s="152" t="s">
        <v>208</v>
      </c>
      <c r="E81" s="273"/>
      <c r="F81" s="274"/>
      <c r="G81" s="274"/>
      <c r="H81" s="274"/>
      <c r="I81" s="274"/>
      <c r="J81" s="274"/>
      <c r="K81" s="275"/>
      <c r="L81" s="276"/>
    </row>
    <row r="82" spans="1:12" s="192" customFormat="1" ht="11.25" x14ac:dyDescent="0.15">
      <c r="A82" s="277" t="s">
        <v>209</v>
      </c>
      <c r="B82" s="278"/>
      <c r="C82" s="278"/>
      <c r="D82" s="278"/>
      <c r="E82" s="278"/>
      <c r="F82" s="278"/>
      <c r="G82" s="278"/>
      <c r="H82" s="278"/>
      <c r="I82" s="278"/>
      <c r="J82" s="278"/>
      <c r="K82" s="278"/>
      <c r="L82" s="278"/>
    </row>
    <row r="83" spans="1:12" s="192" customFormat="1" ht="11.25" customHeight="1" x14ac:dyDescent="0.2">
      <c r="A83" s="152" t="s">
        <v>210</v>
      </c>
      <c r="E83" s="273"/>
      <c r="F83" s="274"/>
      <c r="G83" s="274"/>
      <c r="H83" s="274"/>
      <c r="I83" s="274"/>
      <c r="J83" s="274"/>
      <c r="K83" s="275"/>
      <c r="L83" s="276"/>
    </row>
    <row r="84" spans="1:12" s="192" customFormat="1" ht="11.25" x14ac:dyDescent="0.2">
      <c r="A84" s="279" t="s">
        <v>211</v>
      </c>
      <c r="E84" s="273"/>
      <c r="F84" s="274"/>
      <c r="G84" s="274"/>
      <c r="H84" s="274"/>
      <c r="I84" s="274"/>
      <c r="J84" s="274"/>
      <c r="K84" s="275"/>
      <c r="L84" s="276"/>
    </row>
    <row r="85" spans="1:12" s="192" customFormat="1" ht="19.5" customHeight="1" x14ac:dyDescent="0.2">
      <c r="A85" s="567" t="s">
        <v>212</v>
      </c>
      <c r="B85" s="567"/>
      <c r="C85" s="567"/>
      <c r="D85" s="567"/>
      <c r="E85" s="567"/>
      <c r="F85" s="567"/>
      <c r="G85" s="567"/>
      <c r="H85" s="567"/>
      <c r="I85" s="567"/>
      <c r="J85" s="567"/>
      <c r="K85" s="567"/>
      <c r="L85" s="567"/>
    </row>
    <row r="86" spans="1:12" s="280" customFormat="1" ht="9" x14ac:dyDescent="0.2">
      <c r="A86" s="567" t="s">
        <v>213</v>
      </c>
      <c r="B86" s="567"/>
      <c r="C86" s="567"/>
      <c r="D86" s="567"/>
      <c r="E86" s="567"/>
      <c r="F86" s="567"/>
      <c r="G86" s="567"/>
      <c r="H86" s="567"/>
      <c r="I86" s="567"/>
      <c r="J86" s="567"/>
      <c r="K86" s="567"/>
      <c r="L86" s="567"/>
    </row>
    <row r="863" spans="6:6" ht="15.95" customHeight="1" x14ac:dyDescent="0.2">
      <c r="F863" s="281"/>
    </row>
  </sheetData>
  <mergeCells count="23">
    <mergeCell ref="A86:L86"/>
    <mergeCell ref="A35:D35"/>
    <mergeCell ref="A41:D41"/>
    <mergeCell ref="A44:D44"/>
    <mergeCell ref="A47:D47"/>
    <mergeCell ref="A50:D50"/>
    <mergeCell ref="A85:L85"/>
    <mergeCell ref="A29:D29"/>
    <mergeCell ref="A3:L3"/>
    <mergeCell ref="A4:L4"/>
    <mergeCell ref="A5:F5"/>
    <mergeCell ref="A7:D10"/>
    <mergeCell ref="E7:E10"/>
    <mergeCell ref="F7:J7"/>
    <mergeCell ref="K7:L8"/>
    <mergeCell ref="F8:F9"/>
    <mergeCell ref="G8:G9"/>
    <mergeCell ref="H8:H9"/>
    <mergeCell ref="I8:I9"/>
    <mergeCell ref="J8:J9"/>
    <mergeCell ref="A12:D12"/>
    <mergeCell ref="B13:C13"/>
    <mergeCell ref="A14:D14"/>
  </mergeCells>
  <printOptions horizontalCentered="1"/>
  <pageMargins left="0.7" right="0.7" top="0.75" bottom="0.75" header="0.3" footer="0.3"/>
  <pageSetup paperSize="9" scale="74" fitToHeight="2" orientation="portrait" r:id="rId1"/>
  <headerFooter alignWithMargins="0"/>
  <rowBreaks count="1" manualBreakCount="1">
    <brk id="49"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1">
    <pageSetUpPr fitToPage="1"/>
  </sheetPr>
  <dimension ref="A1:O43"/>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90"/>
      <c r="D1" s="90"/>
      <c r="E1" s="90"/>
      <c r="F1" s="90"/>
      <c r="G1" s="89"/>
      <c r="H1" s="89"/>
      <c r="I1" s="89"/>
      <c r="J1" s="15" t="s">
        <v>6</v>
      </c>
    </row>
    <row r="2" spans="1:15" s="91" customFormat="1" ht="11.25" customHeight="1" x14ac:dyDescent="0.2">
      <c r="A2" s="92"/>
      <c r="B2" s="93"/>
      <c r="C2" s="93"/>
      <c r="D2" s="93"/>
      <c r="E2" s="93"/>
      <c r="F2" s="93"/>
      <c r="G2" s="93"/>
      <c r="H2" s="93"/>
      <c r="I2" s="93"/>
      <c r="J2" s="93"/>
    </row>
    <row r="3" spans="1:15" s="94" customFormat="1" ht="20.100000000000001" customHeight="1" x14ac:dyDescent="0.2">
      <c r="A3" s="570" t="s">
        <v>214</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57</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12" customHeight="1" x14ac:dyDescent="0.2">
      <c r="A7" s="587" t="s">
        <v>215</v>
      </c>
      <c r="B7" s="588"/>
      <c r="C7" s="581" t="s">
        <v>94</v>
      </c>
      <c r="D7" s="584" t="s">
        <v>181</v>
      </c>
      <c r="E7" s="585"/>
      <c r="F7" s="585"/>
      <c r="G7" s="585"/>
      <c r="H7" s="586"/>
      <c r="I7" s="587" t="s">
        <v>182</v>
      </c>
      <c r="J7" s="588"/>
      <c r="K7" s="96"/>
      <c r="L7" s="96"/>
      <c r="M7" s="96"/>
      <c r="N7" s="96"/>
      <c r="O7" s="96"/>
    </row>
    <row r="8" spans="1:15" ht="21.75" customHeight="1" x14ac:dyDescent="0.2">
      <c r="A8" s="615"/>
      <c r="B8" s="616"/>
      <c r="C8" s="582"/>
      <c r="D8" s="591" t="s">
        <v>97</v>
      </c>
      <c r="E8" s="591" t="s">
        <v>98</v>
      </c>
      <c r="F8" s="591" t="s">
        <v>99</v>
      </c>
      <c r="G8" s="591" t="s">
        <v>100</v>
      </c>
      <c r="H8" s="591" t="s">
        <v>101</v>
      </c>
      <c r="I8" s="589"/>
      <c r="J8" s="590"/>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286" customFormat="1" ht="24.95" customHeight="1" x14ac:dyDescent="0.2">
      <c r="A11" s="617" t="s">
        <v>104</v>
      </c>
      <c r="B11" s="618"/>
      <c r="C11" s="285">
        <v>100</v>
      </c>
      <c r="D11" s="115">
        <v>278940</v>
      </c>
      <c r="E11" s="114">
        <v>274019</v>
      </c>
      <c r="F11" s="114">
        <v>275915</v>
      </c>
      <c r="G11" s="114">
        <v>277145</v>
      </c>
      <c r="H11" s="140">
        <v>277007</v>
      </c>
      <c r="I11" s="115">
        <v>1933</v>
      </c>
      <c r="J11" s="116">
        <v>0.69781630067110223</v>
      </c>
    </row>
    <row r="12" spans="1:15" s="110" customFormat="1" ht="24.95" customHeight="1" x14ac:dyDescent="0.2">
      <c r="A12" s="193" t="s">
        <v>132</v>
      </c>
      <c r="B12" s="194" t="s">
        <v>133</v>
      </c>
      <c r="C12" s="113">
        <v>9.7870509787050974E-2</v>
      </c>
      <c r="D12" s="115">
        <v>273</v>
      </c>
      <c r="E12" s="114">
        <v>277</v>
      </c>
      <c r="F12" s="114">
        <v>265</v>
      </c>
      <c r="G12" s="114">
        <v>245</v>
      </c>
      <c r="H12" s="140">
        <v>276</v>
      </c>
      <c r="I12" s="115">
        <v>-3</v>
      </c>
      <c r="J12" s="116">
        <v>-1.0869565217391304</v>
      </c>
    </row>
    <row r="13" spans="1:15" s="110" customFormat="1" ht="24.95" customHeight="1" x14ac:dyDescent="0.2">
      <c r="A13" s="193" t="s">
        <v>134</v>
      </c>
      <c r="B13" s="199" t="s">
        <v>216</v>
      </c>
      <c r="C13" s="113">
        <v>1.6534021653402164</v>
      </c>
      <c r="D13" s="115">
        <v>4612</v>
      </c>
      <c r="E13" s="114">
        <v>4597</v>
      </c>
      <c r="F13" s="114">
        <v>4589</v>
      </c>
      <c r="G13" s="114">
        <v>4518</v>
      </c>
      <c r="H13" s="140">
        <v>4506</v>
      </c>
      <c r="I13" s="115">
        <v>106</v>
      </c>
      <c r="J13" s="116">
        <v>2.3524189968930314</v>
      </c>
    </row>
    <row r="14" spans="1:15" s="287" customFormat="1" ht="24" customHeight="1" x14ac:dyDescent="0.2">
      <c r="A14" s="193" t="s">
        <v>217</v>
      </c>
      <c r="B14" s="199" t="s">
        <v>137</v>
      </c>
      <c r="C14" s="113">
        <v>9.1442604144260411</v>
      </c>
      <c r="D14" s="115">
        <v>25507</v>
      </c>
      <c r="E14" s="114">
        <v>25404</v>
      </c>
      <c r="F14" s="114">
        <v>25657</v>
      </c>
      <c r="G14" s="114">
        <v>25774</v>
      </c>
      <c r="H14" s="140">
        <v>25755</v>
      </c>
      <c r="I14" s="115">
        <v>-248</v>
      </c>
      <c r="J14" s="116">
        <v>-0.96291982139390409</v>
      </c>
      <c r="K14" s="110"/>
      <c r="L14" s="110"/>
      <c r="M14" s="110"/>
      <c r="N14" s="110"/>
      <c r="O14" s="110"/>
    </row>
    <row r="15" spans="1:15" s="110" customFormat="1" ht="24.75" customHeight="1" x14ac:dyDescent="0.2">
      <c r="A15" s="193" t="s">
        <v>218</v>
      </c>
      <c r="B15" s="199" t="s">
        <v>219</v>
      </c>
      <c r="C15" s="113">
        <v>1.0195741019574103</v>
      </c>
      <c r="D15" s="115">
        <v>2844</v>
      </c>
      <c r="E15" s="114">
        <v>2800</v>
      </c>
      <c r="F15" s="114">
        <v>2847</v>
      </c>
      <c r="G15" s="114">
        <v>2862</v>
      </c>
      <c r="H15" s="140">
        <v>2841</v>
      </c>
      <c r="I15" s="115">
        <v>3</v>
      </c>
      <c r="J15" s="116">
        <v>0.10559662090813093</v>
      </c>
    </row>
    <row r="16" spans="1:15" s="287" customFormat="1" ht="24.95" customHeight="1" x14ac:dyDescent="0.2">
      <c r="A16" s="193" t="s">
        <v>220</v>
      </c>
      <c r="B16" s="199" t="s">
        <v>141</v>
      </c>
      <c r="C16" s="113">
        <v>7.6206352620635265</v>
      </c>
      <c r="D16" s="115">
        <v>21257</v>
      </c>
      <c r="E16" s="114">
        <v>21207</v>
      </c>
      <c r="F16" s="114">
        <v>21422</v>
      </c>
      <c r="G16" s="114">
        <v>21538</v>
      </c>
      <c r="H16" s="140">
        <v>21508</v>
      </c>
      <c r="I16" s="115">
        <v>-251</v>
      </c>
      <c r="J16" s="116">
        <v>-1.1670076250697414</v>
      </c>
      <c r="K16" s="110"/>
      <c r="L16" s="110"/>
      <c r="M16" s="110"/>
      <c r="N16" s="110"/>
      <c r="O16" s="110"/>
    </row>
    <row r="17" spans="1:15" s="110" customFormat="1" ht="24.95" customHeight="1" x14ac:dyDescent="0.2">
      <c r="A17" s="193" t="s">
        <v>221</v>
      </c>
      <c r="B17" s="199" t="s">
        <v>222</v>
      </c>
      <c r="C17" s="113">
        <v>0.50405105040510501</v>
      </c>
      <c r="D17" s="115">
        <v>1406</v>
      </c>
      <c r="E17" s="114">
        <v>1397</v>
      </c>
      <c r="F17" s="114">
        <v>1388</v>
      </c>
      <c r="G17" s="114">
        <v>1374</v>
      </c>
      <c r="H17" s="140">
        <v>1406</v>
      </c>
      <c r="I17" s="115">
        <v>0</v>
      </c>
      <c r="J17" s="116">
        <v>0</v>
      </c>
    </row>
    <row r="18" spans="1:15" s="287" customFormat="1" ht="24.95" customHeight="1" x14ac:dyDescent="0.2">
      <c r="A18" s="201" t="s">
        <v>144</v>
      </c>
      <c r="B18" s="202" t="s">
        <v>145</v>
      </c>
      <c r="C18" s="113">
        <v>4.4299849429984945</v>
      </c>
      <c r="D18" s="115">
        <v>12357</v>
      </c>
      <c r="E18" s="114">
        <v>12413</v>
      </c>
      <c r="F18" s="114">
        <v>12304</v>
      </c>
      <c r="G18" s="114">
        <v>12205</v>
      </c>
      <c r="H18" s="140">
        <v>12413</v>
      </c>
      <c r="I18" s="115">
        <v>-56</v>
      </c>
      <c r="J18" s="116">
        <v>-0.45113993394022395</v>
      </c>
      <c r="K18" s="110"/>
      <c r="L18" s="110"/>
      <c r="M18" s="110"/>
      <c r="N18" s="110"/>
      <c r="O18" s="110"/>
    </row>
    <row r="19" spans="1:15" s="110" customFormat="1" ht="24.95" customHeight="1" x14ac:dyDescent="0.2">
      <c r="A19" s="193" t="s">
        <v>146</v>
      </c>
      <c r="B19" s="199" t="s">
        <v>147</v>
      </c>
      <c r="C19" s="113">
        <v>10.90485409048541</v>
      </c>
      <c r="D19" s="115">
        <v>30418</v>
      </c>
      <c r="E19" s="114">
        <v>31185</v>
      </c>
      <c r="F19" s="114">
        <v>31210</v>
      </c>
      <c r="G19" s="114">
        <v>31967</v>
      </c>
      <c r="H19" s="140">
        <v>31608</v>
      </c>
      <c r="I19" s="115">
        <v>-1190</v>
      </c>
      <c r="J19" s="116">
        <v>-3.7648696532523411</v>
      </c>
    </row>
    <row r="20" spans="1:15" s="287" customFormat="1" ht="24.95" customHeight="1" x14ac:dyDescent="0.2">
      <c r="A20" s="193" t="s">
        <v>148</v>
      </c>
      <c r="B20" s="199" t="s">
        <v>149</v>
      </c>
      <c r="C20" s="113">
        <v>6.6179106617910666</v>
      </c>
      <c r="D20" s="115">
        <v>18460</v>
      </c>
      <c r="E20" s="114">
        <v>16932</v>
      </c>
      <c r="F20" s="114">
        <v>17136</v>
      </c>
      <c r="G20" s="114">
        <v>17052</v>
      </c>
      <c r="H20" s="140">
        <v>17078</v>
      </c>
      <c r="I20" s="115">
        <v>1382</v>
      </c>
      <c r="J20" s="116">
        <v>8.0922824686731474</v>
      </c>
      <c r="K20" s="110"/>
      <c r="L20" s="110"/>
      <c r="M20" s="110"/>
      <c r="N20" s="110"/>
      <c r="O20" s="110"/>
    </row>
    <row r="21" spans="1:15" s="110" customFormat="1" ht="24.95" customHeight="1" x14ac:dyDescent="0.2">
      <c r="A21" s="201" t="s">
        <v>150</v>
      </c>
      <c r="B21" s="202" t="s">
        <v>151</v>
      </c>
      <c r="C21" s="113">
        <v>3.8868573886857387</v>
      </c>
      <c r="D21" s="115">
        <v>10842</v>
      </c>
      <c r="E21" s="114">
        <v>10878</v>
      </c>
      <c r="F21" s="114">
        <v>11208</v>
      </c>
      <c r="G21" s="114">
        <v>11497</v>
      </c>
      <c r="H21" s="140">
        <v>11622</v>
      </c>
      <c r="I21" s="115">
        <v>-780</v>
      </c>
      <c r="J21" s="116">
        <v>-6.7114093959731544</v>
      </c>
    </row>
    <row r="22" spans="1:15" s="110" customFormat="1" ht="24.95" customHeight="1" x14ac:dyDescent="0.2">
      <c r="A22" s="201" t="s">
        <v>152</v>
      </c>
      <c r="B22" s="199" t="s">
        <v>153</v>
      </c>
      <c r="C22" s="113">
        <v>6.587438158743816</v>
      </c>
      <c r="D22" s="115">
        <v>18375</v>
      </c>
      <c r="E22" s="114">
        <v>18083</v>
      </c>
      <c r="F22" s="114">
        <v>17872</v>
      </c>
      <c r="G22" s="114">
        <v>17645</v>
      </c>
      <c r="H22" s="140">
        <v>17641</v>
      </c>
      <c r="I22" s="115">
        <v>734</v>
      </c>
      <c r="J22" s="116">
        <v>4.1607618615724729</v>
      </c>
    </row>
    <row r="23" spans="1:15" s="110" customFormat="1" ht="24.95" customHeight="1" x14ac:dyDescent="0.2">
      <c r="A23" s="193" t="s">
        <v>154</v>
      </c>
      <c r="B23" s="199" t="s">
        <v>155</v>
      </c>
      <c r="C23" s="113">
        <v>2.7382232738223276</v>
      </c>
      <c r="D23" s="115">
        <v>7638</v>
      </c>
      <c r="E23" s="114">
        <v>7470</v>
      </c>
      <c r="F23" s="114">
        <v>7468</v>
      </c>
      <c r="G23" s="114">
        <v>7519</v>
      </c>
      <c r="H23" s="140">
        <v>7502</v>
      </c>
      <c r="I23" s="115">
        <v>136</v>
      </c>
      <c r="J23" s="116">
        <v>1.8128499066915489</v>
      </c>
    </row>
    <row r="24" spans="1:15" s="110" customFormat="1" ht="24.95" customHeight="1" x14ac:dyDescent="0.2">
      <c r="A24" s="193" t="s">
        <v>156</v>
      </c>
      <c r="B24" s="199" t="s">
        <v>223</v>
      </c>
      <c r="C24" s="113">
        <v>10.476446547644654</v>
      </c>
      <c r="D24" s="115">
        <v>29223</v>
      </c>
      <c r="E24" s="114">
        <v>28472</v>
      </c>
      <c r="F24" s="114">
        <v>28711</v>
      </c>
      <c r="G24" s="114">
        <v>28732</v>
      </c>
      <c r="H24" s="140">
        <v>28461</v>
      </c>
      <c r="I24" s="115">
        <v>762</v>
      </c>
      <c r="J24" s="116">
        <v>2.6773479498260779</v>
      </c>
    </row>
    <row r="25" spans="1:15" s="110" customFormat="1" ht="24.95" customHeight="1" x14ac:dyDescent="0.2">
      <c r="A25" s="193" t="s">
        <v>158</v>
      </c>
      <c r="B25" s="204" t="s">
        <v>224</v>
      </c>
      <c r="C25" s="113">
        <v>13.348390334839033</v>
      </c>
      <c r="D25" s="115">
        <v>37234</v>
      </c>
      <c r="E25" s="114">
        <v>35742</v>
      </c>
      <c r="F25" s="114">
        <v>36775</v>
      </c>
      <c r="G25" s="114">
        <v>36800</v>
      </c>
      <c r="H25" s="140">
        <v>37631</v>
      </c>
      <c r="I25" s="115">
        <v>-397</v>
      </c>
      <c r="J25" s="116">
        <v>-1.0549812654460418</v>
      </c>
    </row>
    <row r="26" spans="1:15" s="110" customFormat="1" ht="24.95" customHeight="1" x14ac:dyDescent="0.2">
      <c r="A26" s="193" t="s">
        <v>225</v>
      </c>
      <c r="B26" s="204" t="s">
        <v>161</v>
      </c>
      <c r="C26" s="113">
        <v>8.99978489997849</v>
      </c>
      <c r="D26" s="115">
        <v>25104</v>
      </c>
      <c r="E26" s="114">
        <v>24071</v>
      </c>
      <c r="F26" s="114">
        <v>24543</v>
      </c>
      <c r="G26" s="114">
        <v>24428</v>
      </c>
      <c r="H26" s="140">
        <v>24807</v>
      </c>
      <c r="I26" s="115">
        <v>297</v>
      </c>
      <c r="J26" s="116">
        <v>1.1972427137501511</v>
      </c>
    </row>
    <row r="27" spans="1:15" s="110" customFormat="1" ht="24.95" customHeight="1" x14ac:dyDescent="0.2">
      <c r="A27" s="201">
        <v>782.78300000000002</v>
      </c>
      <c r="B27" s="203" t="s">
        <v>162</v>
      </c>
      <c r="C27" s="113">
        <v>4.3486054348605432</v>
      </c>
      <c r="D27" s="115">
        <v>12130</v>
      </c>
      <c r="E27" s="114">
        <v>11671</v>
      </c>
      <c r="F27" s="114">
        <v>12232</v>
      </c>
      <c r="G27" s="114">
        <v>12372</v>
      </c>
      <c r="H27" s="140">
        <v>12824</v>
      </c>
      <c r="I27" s="115">
        <v>-694</v>
      </c>
      <c r="J27" s="116">
        <v>-5.4117280099812852</v>
      </c>
    </row>
    <row r="28" spans="1:15" s="110" customFormat="1" ht="24.95" customHeight="1" x14ac:dyDescent="0.2">
      <c r="A28" s="193" t="s">
        <v>163</v>
      </c>
      <c r="B28" s="199" t="s">
        <v>226</v>
      </c>
      <c r="C28" s="113">
        <v>4.517458951745895</v>
      </c>
      <c r="D28" s="115">
        <v>12601</v>
      </c>
      <c r="E28" s="114">
        <v>12401</v>
      </c>
      <c r="F28" s="114">
        <v>12436</v>
      </c>
      <c r="G28" s="114">
        <v>12635</v>
      </c>
      <c r="H28" s="140">
        <v>12629</v>
      </c>
      <c r="I28" s="115">
        <v>-28</v>
      </c>
      <c r="J28" s="116">
        <v>-0.22171193285295748</v>
      </c>
    </row>
    <row r="29" spans="1:15" s="110" customFormat="1" ht="24.95" customHeight="1" x14ac:dyDescent="0.2">
      <c r="A29" s="193" t="s">
        <v>165</v>
      </c>
      <c r="B29" s="199" t="s">
        <v>166</v>
      </c>
      <c r="C29" s="113">
        <v>6.865634186563419</v>
      </c>
      <c r="D29" s="115">
        <v>19151</v>
      </c>
      <c r="E29" s="114">
        <v>18939</v>
      </c>
      <c r="F29" s="114">
        <v>18823</v>
      </c>
      <c r="G29" s="114">
        <v>18970</v>
      </c>
      <c r="H29" s="140">
        <v>18573</v>
      </c>
      <c r="I29" s="115">
        <v>578</v>
      </c>
      <c r="J29" s="116">
        <v>3.1120443654767675</v>
      </c>
    </row>
    <row r="30" spans="1:15" s="110" customFormat="1" ht="24.95" customHeight="1" x14ac:dyDescent="0.2">
      <c r="A30" s="193">
        <v>86</v>
      </c>
      <c r="B30" s="199" t="s">
        <v>167</v>
      </c>
      <c r="C30" s="113">
        <v>8.1035348103534819</v>
      </c>
      <c r="D30" s="115">
        <v>22604</v>
      </c>
      <c r="E30" s="114">
        <v>22002</v>
      </c>
      <c r="F30" s="114">
        <v>22074</v>
      </c>
      <c r="G30" s="114">
        <v>22083</v>
      </c>
      <c r="H30" s="140">
        <v>21909</v>
      </c>
      <c r="I30" s="115">
        <v>695</v>
      </c>
      <c r="J30" s="116">
        <v>3.1722123328312564</v>
      </c>
    </row>
    <row r="31" spans="1:15" s="110" customFormat="1" ht="24.95" customHeight="1" x14ac:dyDescent="0.2">
      <c r="A31" s="193">
        <v>87.88</v>
      </c>
      <c r="B31" s="204" t="s">
        <v>168</v>
      </c>
      <c r="C31" s="113">
        <v>6.6272316627231662</v>
      </c>
      <c r="D31" s="115">
        <v>18486</v>
      </c>
      <c r="E31" s="114">
        <v>18130</v>
      </c>
      <c r="F31" s="114">
        <v>18189</v>
      </c>
      <c r="G31" s="114">
        <v>18271</v>
      </c>
      <c r="H31" s="140">
        <v>18159</v>
      </c>
      <c r="I31" s="115">
        <v>327</v>
      </c>
      <c r="J31" s="116">
        <v>1.8007599537419461</v>
      </c>
    </row>
    <row r="32" spans="1:15" s="110" customFormat="1" ht="24.95" customHeight="1" x14ac:dyDescent="0.2">
      <c r="A32" s="193" t="s">
        <v>169</v>
      </c>
      <c r="B32" s="199" t="s">
        <v>170</v>
      </c>
      <c r="C32" s="113">
        <v>4.0005019000501898</v>
      </c>
      <c r="D32" s="115">
        <v>11159</v>
      </c>
      <c r="E32" s="114">
        <v>11094</v>
      </c>
      <c r="F32" s="114">
        <v>11198</v>
      </c>
      <c r="G32" s="114">
        <v>11232</v>
      </c>
      <c r="H32" s="140">
        <v>11244</v>
      </c>
      <c r="I32" s="115">
        <v>-85</v>
      </c>
      <c r="J32" s="116">
        <v>-0.75595873354678056</v>
      </c>
    </row>
    <row r="33" spans="1:10" s="110" customFormat="1" ht="24.95" customHeight="1" x14ac:dyDescent="0.2">
      <c r="A33" s="193"/>
      <c r="B33" s="288"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92" customFormat="1" ht="24.95" customHeight="1" x14ac:dyDescent="0.2">
      <c r="A35" s="290" t="s">
        <v>132</v>
      </c>
      <c r="B35" s="291" t="s">
        <v>133</v>
      </c>
      <c r="C35" s="113">
        <v>9.7870509787050974E-2</v>
      </c>
      <c r="D35" s="115">
        <v>273</v>
      </c>
      <c r="E35" s="114">
        <v>277</v>
      </c>
      <c r="F35" s="114">
        <v>265</v>
      </c>
      <c r="G35" s="114">
        <v>245</v>
      </c>
      <c r="H35" s="140">
        <v>276</v>
      </c>
      <c r="I35" s="115">
        <v>-3</v>
      </c>
      <c r="J35" s="116">
        <v>-1.0869565217391304</v>
      </c>
    </row>
    <row r="36" spans="1:10" s="110" customFormat="1" ht="24.95" customHeight="1" x14ac:dyDescent="0.2">
      <c r="A36" s="292" t="s">
        <v>173</v>
      </c>
      <c r="B36" s="293" t="s">
        <v>174</v>
      </c>
      <c r="C36" s="113">
        <v>15.227647522764752</v>
      </c>
      <c r="D36" s="115">
        <v>42476</v>
      </c>
      <c r="E36" s="114">
        <v>42414</v>
      </c>
      <c r="F36" s="114">
        <v>42550</v>
      </c>
      <c r="G36" s="114">
        <v>42497</v>
      </c>
      <c r="H36" s="140">
        <v>42674</v>
      </c>
      <c r="I36" s="115">
        <v>-198</v>
      </c>
      <c r="J36" s="116">
        <v>-0.46398275296433428</v>
      </c>
    </row>
    <row r="37" spans="1:10" s="110" customFormat="1" ht="24.95" customHeight="1" x14ac:dyDescent="0.2">
      <c r="A37" s="294" t="s">
        <v>175</v>
      </c>
      <c r="B37" s="295" t="s">
        <v>176</v>
      </c>
      <c r="C37" s="125">
        <v>84.674481967448202</v>
      </c>
      <c r="D37" s="143">
        <v>236191</v>
      </c>
      <c r="E37" s="144">
        <v>231328</v>
      </c>
      <c r="F37" s="144">
        <v>233100</v>
      </c>
      <c r="G37" s="144">
        <v>234403</v>
      </c>
      <c r="H37" s="145">
        <v>234057</v>
      </c>
      <c r="I37" s="143">
        <v>2134</v>
      </c>
      <c r="J37" s="146">
        <v>0.91174372054670438</v>
      </c>
    </row>
    <row r="38" spans="1:10" s="151" customFormat="1" ht="11.25" customHeight="1" x14ac:dyDescent="0.15">
      <c r="A38" s="214"/>
      <c r="B38" s="147"/>
      <c r="C38" s="147"/>
      <c r="D38" s="148"/>
      <c r="E38" s="148"/>
      <c r="F38" s="148"/>
      <c r="G38" s="149"/>
      <c r="H38" s="148"/>
      <c r="I38" s="148"/>
      <c r="J38" s="150" t="s">
        <v>45</v>
      </c>
    </row>
    <row r="39" spans="1:10" s="287" customFormat="1" ht="12.75" customHeight="1" x14ac:dyDescent="0.15">
      <c r="A39" s="214" t="s">
        <v>122</v>
      </c>
      <c r="B39" s="296"/>
      <c r="C39" s="296"/>
      <c r="D39" s="296"/>
      <c r="E39" s="296"/>
      <c r="F39" s="296"/>
      <c r="G39" s="296"/>
      <c r="H39" s="296"/>
      <c r="I39" s="296"/>
      <c r="J39" s="296"/>
    </row>
    <row r="40" spans="1:10" ht="34.5" customHeight="1" x14ac:dyDescent="0.2">
      <c r="A40" s="614" t="s">
        <v>227</v>
      </c>
      <c r="B40" s="614"/>
      <c r="C40" s="614"/>
      <c r="D40" s="614"/>
      <c r="E40" s="614"/>
      <c r="F40" s="614"/>
      <c r="G40" s="614"/>
      <c r="H40" s="614"/>
      <c r="I40" s="614"/>
      <c r="J40" s="614"/>
    </row>
    <row r="41" spans="1:10" ht="30.75" customHeight="1" x14ac:dyDescent="0.2">
      <c r="A41" s="614"/>
      <c r="B41" s="614"/>
      <c r="C41" s="614"/>
      <c r="D41" s="614"/>
      <c r="E41" s="614"/>
      <c r="F41" s="614"/>
      <c r="G41" s="614"/>
      <c r="H41" s="614"/>
      <c r="I41" s="614"/>
      <c r="J41" s="614"/>
    </row>
    <row r="42" spans="1:10" ht="12.75" customHeight="1" x14ac:dyDescent="0.2">
      <c r="A42" s="614"/>
      <c r="B42" s="614"/>
      <c r="C42" s="614"/>
      <c r="D42" s="614"/>
      <c r="E42" s="614"/>
      <c r="F42" s="614"/>
      <c r="G42" s="614"/>
      <c r="H42" s="614"/>
      <c r="I42" s="614"/>
      <c r="J42" s="614"/>
    </row>
    <row r="43" spans="1:10" ht="15.95" customHeight="1" x14ac:dyDescent="0.2">
      <c r="B43" s="110"/>
    </row>
  </sheetData>
  <mergeCells count="16">
    <mergeCell ref="A42:J42"/>
    <mergeCell ref="A3:J3"/>
    <mergeCell ref="A4:J4"/>
    <mergeCell ref="A5:D5"/>
    <mergeCell ref="A7:B9"/>
    <mergeCell ref="C7:C10"/>
    <mergeCell ref="D7:H7"/>
    <mergeCell ref="I7:J8"/>
    <mergeCell ref="D8:D9"/>
    <mergeCell ref="E8:E9"/>
    <mergeCell ref="F8:F9"/>
    <mergeCell ref="G8:G9"/>
    <mergeCell ref="H8:H9"/>
    <mergeCell ref="A11:B11"/>
    <mergeCell ref="A40:J40"/>
    <mergeCell ref="A41:J41"/>
  </mergeCells>
  <printOptions horizontalCentered="1"/>
  <pageMargins left="0.7" right="0.7" top="0.75" bottom="0.75" header="0.3" footer="0.3"/>
  <pageSetup paperSize="9" scale="6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U113"/>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3.7109375" style="97" customWidth="1"/>
    <col min="4" max="4" width="6.7109375" style="155" customWidth="1"/>
    <col min="5" max="10" width="9.7109375" style="156" customWidth="1"/>
    <col min="11" max="11" width="9.7109375" style="157" customWidth="1"/>
    <col min="12" max="16384" width="8.85546875" style="97"/>
  </cols>
  <sheetData>
    <row r="1" spans="1:255" s="91" customFormat="1" ht="36.75" customHeight="1" x14ac:dyDescent="0.2">
      <c r="A1" s="88"/>
      <c r="B1" s="89"/>
      <c r="C1" s="89"/>
      <c r="D1" s="90"/>
      <c r="E1" s="90"/>
      <c r="F1" s="90"/>
      <c r="G1" s="90"/>
      <c r="H1" s="89"/>
      <c r="I1" s="89"/>
      <c r="J1" s="89"/>
      <c r="K1" s="15" t="s">
        <v>6</v>
      </c>
    </row>
    <row r="2" spans="1:255" s="91" customFormat="1" ht="11.25" customHeight="1" x14ac:dyDescent="0.2">
      <c r="A2" s="92"/>
      <c r="B2" s="93"/>
      <c r="C2" s="93"/>
      <c r="D2" s="93"/>
      <c r="E2" s="93"/>
      <c r="F2" s="93"/>
      <c r="G2" s="93"/>
      <c r="H2" s="93"/>
      <c r="I2" s="93"/>
      <c r="J2" s="93"/>
      <c r="K2" s="93"/>
    </row>
    <row r="3" spans="1:255" s="94" customFormat="1" ht="20.100000000000001" customHeight="1" x14ac:dyDescent="0.2">
      <c r="A3" s="570" t="s">
        <v>228</v>
      </c>
      <c r="B3" s="570"/>
      <c r="C3" s="570"/>
      <c r="D3" s="570"/>
      <c r="E3" s="570"/>
      <c r="F3" s="570"/>
      <c r="G3" s="570"/>
      <c r="H3" s="570"/>
      <c r="I3" s="570"/>
      <c r="J3" s="570"/>
      <c r="K3" s="570"/>
    </row>
    <row r="4" spans="1:255" s="94" customFormat="1" ht="12" customHeight="1" x14ac:dyDescent="0.2">
      <c r="A4" s="571" t="s">
        <v>92</v>
      </c>
      <c r="B4" s="571"/>
      <c r="C4" s="571"/>
      <c r="D4" s="571"/>
      <c r="E4" s="571"/>
      <c r="F4" s="571"/>
      <c r="G4" s="571"/>
      <c r="H4" s="571"/>
      <c r="I4" s="571"/>
      <c r="J4" s="571"/>
      <c r="K4" s="571"/>
    </row>
    <row r="5" spans="1:255" s="94" customFormat="1" ht="12" customHeight="1" x14ac:dyDescent="0.2">
      <c r="A5" s="572" t="s">
        <v>57</v>
      </c>
      <c r="B5" s="572"/>
      <c r="C5" s="572"/>
      <c r="D5" s="572"/>
      <c r="E5" s="572"/>
      <c r="F5" s="252"/>
      <c r="G5" s="252"/>
      <c r="H5" s="252"/>
      <c r="I5" s="252"/>
      <c r="J5" s="252"/>
      <c r="K5" s="252"/>
    </row>
    <row r="6" spans="1:255" s="94" customFormat="1" ht="11.25" customHeight="1" x14ac:dyDescent="0.2">
      <c r="A6" s="227"/>
      <c r="B6" s="228"/>
      <c r="C6" s="228"/>
      <c r="D6" s="228"/>
      <c r="E6" s="228"/>
      <c r="F6" s="228"/>
      <c r="G6" s="228"/>
      <c r="H6" s="228"/>
      <c r="I6" s="228"/>
      <c r="J6" s="228"/>
    </row>
    <row r="7" spans="1:255" s="91" customFormat="1" ht="12" customHeight="1" x14ac:dyDescent="0.2">
      <c r="A7" s="587" t="s">
        <v>229</v>
      </c>
      <c r="B7" s="576"/>
      <c r="C7" s="576"/>
      <c r="D7" s="581" t="s">
        <v>94</v>
      </c>
      <c r="E7" s="584" t="s">
        <v>181</v>
      </c>
      <c r="F7" s="585"/>
      <c r="G7" s="585"/>
      <c r="H7" s="585"/>
      <c r="I7" s="586"/>
      <c r="J7" s="587" t="s">
        <v>182</v>
      </c>
      <c r="K7" s="588"/>
      <c r="L7" s="96"/>
      <c r="M7" s="96"/>
      <c r="N7" s="96"/>
    </row>
    <row r="8" spans="1:255" ht="21.75" customHeight="1" x14ac:dyDescent="0.2">
      <c r="A8" s="577"/>
      <c r="B8" s="578"/>
      <c r="C8" s="578"/>
      <c r="D8" s="582"/>
      <c r="E8" s="591" t="s">
        <v>97</v>
      </c>
      <c r="F8" s="591" t="s">
        <v>98</v>
      </c>
      <c r="G8" s="591" t="s">
        <v>99</v>
      </c>
      <c r="H8" s="591" t="s">
        <v>100</v>
      </c>
      <c r="I8" s="591" t="s">
        <v>101</v>
      </c>
      <c r="J8" s="589"/>
      <c r="K8" s="590"/>
    </row>
    <row r="9" spans="1:255" ht="12" customHeight="1" x14ac:dyDescent="0.2">
      <c r="A9" s="577"/>
      <c r="B9" s="578"/>
      <c r="C9" s="578"/>
      <c r="D9" s="582"/>
      <c r="E9" s="592"/>
      <c r="F9" s="592"/>
      <c r="G9" s="592"/>
      <c r="H9" s="592"/>
      <c r="I9" s="592"/>
      <c r="J9" s="98" t="s">
        <v>102</v>
      </c>
      <c r="K9" s="99" t="s">
        <v>103</v>
      </c>
    </row>
    <row r="10" spans="1:255" ht="12" customHeight="1" x14ac:dyDescent="0.2">
      <c r="A10" s="579"/>
      <c r="B10" s="580"/>
      <c r="C10" s="580"/>
      <c r="D10" s="583"/>
      <c r="E10" s="100">
        <v>1</v>
      </c>
      <c r="F10" s="100">
        <v>2</v>
      </c>
      <c r="G10" s="100">
        <v>3</v>
      </c>
      <c r="H10" s="100">
        <v>4</v>
      </c>
      <c r="I10" s="100">
        <v>5</v>
      </c>
      <c r="J10" s="100">
        <v>6</v>
      </c>
      <c r="K10" s="100">
        <v>7</v>
      </c>
    </row>
    <row r="11" spans="1:255" ht="12" customHeight="1" x14ac:dyDescent="0.2">
      <c r="A11" s="297" t="s">
        <v>104</v>
      </c>
      <c r="B11" s="298"/>
      <c r="C11" s="299"/>
      <c r="D11" s="262">
        <v>100</v>
      </c>
      <c r="E11" s="237">
        <v>278940</v>
      </c>
      <c r="F11" s="238">
        <v>274019</v>
      </c>
      <c r="G11" s="238">
        <v>275915</v>
      </c>
      <c r="H11" s="238">
        <v>277145</v>
      </c>
      <c r="I11" s="265">
        <v>277007</v>
      </c>
      <c r="J11" s="263">
        <v>1933</v>
      </c>
      <c r="K11" s="266">
        <v>0.69781630067110223</v>
      </c>
    </row>
    <row r="12" spans="1:255" s="110" customFormat="1" ht="17.45" customHeight="1" x14ac:dyDescent="0.2">
      <c r="A12" s="300" t="s">
        <v>230</v>
      </c>
      <c r="B12" s="301"/>
      <c r="C12" s="301"/>
      <c r="D12" s="302"/>
      <c r="E12" s="303"/>
      <c r="F12" s="303"/>
      <c r="G12" s="303"/>
      <c r="H12" s="303"/>
      <c r="I12" s="303"/>
      <c r="J12" s="302"/>
      <c r="K12" s="304"/>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5"/>
      <c r="BI12" s="305"/>
      <c r="BJ12" s="305"/>
      <c r="BK12" s="305"/>
      <c r="BL12" s="305"/>
      <c r="BM12" s="305"/>
      <c r="BN12" s="305"/>
      <c r="BO12" s="305"/>
      <c r="BP12" s="305"/>
      <c r="BQ12" s="305"/>
      <c r="BR12" s="305"/>
      <c r="BS12" s="305"/>
      <c r="BT12" s="305"/>
      <c r="BU12" s="305"/>
      <c r="BV12" s="305"/>
      <c r="BW12" s="305"/>
      <c r="BX12" s="305"/>
      <c r="BY12" s="305"/>
      <c r="BZ12" s="305"/>
      <c r="CA12" s="305"/>
      <c r="CB12" s="305"/>
      <c r="CC12" s="305"/>
      <c r="CD12" s="305"/>
      <c r="CE12" s="305"/>
      <c r="CF12" s="305"/>
      <c r="CG12" s="305"/>
      <c r="CH12" s="305"/>
      <c r="CI12" s="305"/>
      <c r="CJ12" s="305"/>
      <c r="CK12" s="305"/>
      <c r="CL12" s="305"/>
      <c r="CM12" s="305"/>
      <c r="CN12" s="305"/>
      <c r="CO12" s="305"/>
      <c r="CP12" s="305"/>
      <c r="CQ12" s="305"/>
      <c r="CR12" s="305"/>
      <c r="CS12" s="305"/>
      <c r="CT12" s="305"/>
      <c r="CU12" s="305"/>
      <c r="CV12" s="305"/>
      <c r="CW12" s="305"/>
      <c r="CX12" s="305"/>
      <c r="CY12" s="305"/>
      <c r="CZ12" s="305"/>
      <c r="DA12" s="305"/>
      <c r="DB12" s="305"/>
      <c r="DC12" s="305"/>
      <c r="DD12" s="305"/>
      <c r="DE12" s="305"/>
      <c r="DF12" s="305"/>
      <c r="DG12" s="305"/>
      <c r="DH12" s="305"/>
      <c r="DI12" s="305"/>
      <c r="DJ12" s="305"/>
      <c r="DK12" s="305"/>
      <c r="DL12" s="305"/>
      <c r="DM12" s="305"/>
      <c r="DN12" s="305"/>
      <c r="DO12" s="305"/>
      <c r="DP12" s="305"/>
      <c r="DQ12" s="305"/>
      <c r="DR12" s="305"/>
      <c r="DS12" s="305"/>
      <c r="DT12" s="305"/>
      <c r="DU12" s="305"/>
      <c r="DV12" s="305"/>
      <c r="DW12" s="305"/>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305"/>
      <c r="FM12" s="305"/>
      <c r="FN12" s="305"/>
      <c r="FO12" s="305"/>
      <c r="FP12" s="305"/>
      <c r="FQ12" s="305"/>
      <c r="FR12" s="305"/>
      <c r="FS12" s="305"/>
      <c r="FT12" s="305"/>
      <c r="FU12" s="305"/>
      <c r="FV12" s="305"/>
      <c r="FW12" s="305"/>
      <c r="FX12" s="305"/>
      <c r="FY12" s="305"/>
      <c r="FZ12" s="305"/>
      <c r="GA12" s="305"/>
      <c r="GB12" s="305"/>
      <c r="GC12" s="305"/>
      <c r="GD12" s="305"/>
      <c r="GE12" s="305"/>
      <c r="GF12" s="305"/>
      <c r="GG12" s="305"/>
      <c r="GH12" s="305"/>
      <c r="GI12" s="305"/>
      <c r="GJ12" s="305"/>
      <c r="GK12" s="305"/>
      <c r="GL12" s="305"/>
      <c r="GM12" s="305"/>
      <c r="GN12" s="305"/>
      <c r="GO12" s="305"/>
      <c r="GP12" s="305"/>
      <c r="GQ12" s="305"/>
      <c r="GR12" s="305"/>
      <c r="GS12" s="305"/>
      <c r="GT12" s="305"/>
      <c r="GU12" s="305"/>
      <c r="GV12" s="305"/>
      <c r="GW12" s="305"/>
      <c r="GX12" s="305"/>
      <c r="GY12" s="305"/>
      <c r="GZ12" s="305"/>
      <c r="HA12" s="305"/>
      <c r="HB12" s="305"/>
      <c r="HC12" s="305"/>
      <c r="HD12" s="305"/>
      <c r="HE12" s="305"/>
      <c r="HF12" s="305"/>
      <c r="HG12" s="305"/>
      <c r="HH12" s="305"/>
      <c r="HI12" s="305"/>
      <c r="HJ12" s="305"/>
      <c r="HK12" s="305"/>
      <c r="HL12" s="305"/>
      <c r="HM12" s="305"/>
      <c r="HN12" s="305"/>
      <c r="HO12" s="305"/>
      <c r="HP12" s="305"/>
      <c r="HQ12" s="305"/>
      <c r="HR12" s="305"/>
      <c r="HS12" s="305"/>
      <c r="HT12" s="305"/>
      <c r="HU12" s="305"/>
      <c r="HV12" s="305"/>
      <c r="HW12" s="305"/>
      <c r="HX12" s="305"/>
      <c r="HY12" s="305"/>
      <c r="HZ12" s="305"/>
      <c r="IA12" s="305"/>
      <c r="IB12" s="305"/>
      <c r="IC12" s="305"/>
      <c r="ID12" s="305"/>
      <c r="IE12" s="305"/>
      <c r="IF12" s="305"/>
      <c r="IG12" s="305"/>
      <c r="IH12" s="305"/>
      <c r="II12" s="305"/>
      <c r="IJ12" s="305"/>
      <c r="IK12" s="305"/>
      <c r="IL12" s="305"/>
      <c r="IM12" s="305"/>
      <c r="IN12" s="305"/>
      <c r="IO12" s="305"/>
      <c r="IP12" s="305"/>
      <c r="IQ12" s="305"/>
      <c r="IR12" s="305"/>
      <c r="IS12" s="305"/>
      <c r="IT12" s="305"/>
      <c r="IU12" s="305"/>
    </row>
    <row r="13" spans="1:255" ht="14.1" customHeight="1" x14ac:dyDescent="0.2">
      <c r="A13" s="306" t="s">
        <v>231</v>
      </c>
      <c r="B13" s="307"/>
      <c r="C13" s="308"/>
      <c r="D13" s="113">
        <v>13.698286369828637</v>
      </c>
      <c r="E13" s="115">
        <v>38210</v>
      </c>
      <c r="F13" s="114">
        <v>36929</v>
      </c>
      <c r="G13" s="114">
        <v>37006</v>
      </c>
      <c r="H13" s="114">
        <v>37535</v>
      </c>
      <c r="I13" s="140">
        <v>37633</v>
      </c>
      <c r="J13" s="115">
        <v>577</v>
      </c>
      <c r="K13" s="116">
        <v>1.5332288151356521</v>
      </c>
    </row>
    <row r="14" spans="1:255" ht="14.1" customHeight="1" x14ac:dyDescent="0.2">
      <c r="A14" s="306" t="s">
        <v>232</v>
      </c>
      <c r="B14" s="307"/>
      <c r="C14" s="308"/>
      <c r="D14" s="113">
        <v>53.110704811070484</v>
      </c>
      <c r="E14" s="115">
        <v>148147</v>
      </c>
      <c r="F14" s="114">
        <v>145904</v>
      </c>
      <c r="G14" s="114">
        <v>147710</v>
      </c>
      <c r="H14" s="114">
        <v>148467</v>
      </c>
      <c r="I14" s="140">
        <v>149034</v>
      </c>
      <c r="J14" s="115">
        <v>-887</v>
      </c>
      <c r="K14" s="116">
        <v>-0.59516620368506512</v>
      </c>
    </row>
    <row r="15" spans="1:255" ht="14.1" customHeight="1" x14ac:dyDescent="0.2">
      <c r="A15" s="306" t="s">
        <v>233</v>
      </c>
      <c r="B15" s="307"/>
      <c r="C15" s="308"/>
      <c r="D15" s="113">
        <v>14.96020649602065</v>
      </c>
      <c r="E15" s="115">
        <v>41730</v>
      </c>
      <c r="F15" s="114">
        <v>40955</v>
      </c>
      <c r="G15" s="114">
        <v>41113</v>
      </c>
      <c r="H15" s="114">
        <v>40934</v>
      </c>
      <c r="I15" s="140">
        <v>40643</v>
      </c>
      <c r="J15" s="115">
        <v>1087</v>
      </c>
      <c r="K15" s="116">
        <v>2.6745072952291906</v>
      </c>
    </row>
    <row r="16" spans="1:255" ht="14.1" customHeight="1" x14ac:dyDescent="0.2">
      <c r="A16" s="306" t="s">
        <v>234</v>
      </c>
      <c r="B16" s="307"/>
      <c r="C16" s="308"/>
      <c r="D16" s="113">
        <v>17.93647379364738</v>
      </c>
      <c r="E16" s="115">
        <v>50032</v>
      </c>
      <c r="F16" s="114">
        <v>49441</v>
      </c>
      <c r="G16" s="114">
        <v>49281</v>
      </c>
      <c r="H16" s="114">
        <v>49407</v>
      </c>
      <c r="I16" s="140">
        <v>48861</v>
      </c>
      <c r="J16" s="115">
        <v>1171</v>
      </c>
      <c r="K16" s="116">
        <v>2.3965944209082908</v>
      </c>
    </row>
    <row r="17" spans="1:255" s="287" customFormat="1" ht="17.45" customHeight="1" x14ac:dyDescent="0.2">
      <c r="A17" s="300" t="s">
        <v>235</v>
      </c>
      <c r="B17" s="301"/>
      <c r="C17" s="301"/>
      <c r="D17" s="302"/>
      <c r="E17" s="309"/>
      <c r="F17" s="309"/>
      <c r="G17" s="309"/>
      <c r="H17" s="309"/>
      <c r="I17" s="309"/>
      <c r="J17" s="302"/>
      <c r="K17" s="304"/>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5"/>
      <c r="BI17" s="305"/>
      <c r="BJ17" s="305"/>
      <c r="BK17" s="305"/>
      <c r="BL17" s="305"/>
      <c r="BM17" s="305"/>
      <c r="BN17" s="305"/>
      <c r="BO17" s="305"/>
      <c r="BP17" s="305"/>
      <c r="BQ17" s="305"/>
      <c r="BR17" s="305"/>
      <c r="BS17" s="305"/>
      <c r="BT17" s="305"/>
      <c r="BU17" s="305"/>
      <c r="BV17" s="305"/>
      <c r="BW17" s="305"/>
      <c r="BX17" s="305"/>
      <c r="BY17" s="305"/>
      <c r="BZ17" s="305"/>
      <c r="CA17" s="305"/>
      <c r="CB17" s="305"/>
      <c r="CC17" s="305"/>
      <c r="CD17" s="305"/>
      <c r="CE17" s="305"/>
      <c r="CF17" s="305"/>
      <c r="CG17" s="305"/>
      <c r="CH17" s="305"/>
      <c r="CI17" s="305"/>
      <c r="CJ17" s="305"/>
      <c r="CK17" s="305"/>
      <c r="CL17" s="305"/>
      <c r="CM17" s="305"/>
      <c r="CN17" s="305"/>
      <c r="CO17" s="305"/>
      <c r="CP17" s="305"/>
      <c r="CQ17" s="305"/>
      <c r="CR17" s="305"/>
      <c r="CS17" s="305"/>
      <c r="CT17" s="305"/>
      <c r="CU17" s="305"/>
      <c r="CV17" s="305"/>
      <c r="CW17" s="305"/>
      <c r="CX17" s="305"/>
      <c r="CY17" s="305"/>
      <c r="CZ17" s="305"/>
      <c r="DA17" s="305"/>
      <c r="DB17" s="305"/>
      <c r="DC17" s="305"/>
      <c r="DD17" s="305"/>
      <c r="DE17" s="305"/>
      <c r="DF17" s="305"/>
      <c r="DG17" s="305"/>
      <c r="DH17" s="305"/>
      <c r="DI17" s="305"/>
      <c r="DJ17" s="305"/>
      <c r="DK17" s="305"/>
      <c r="DL17" s="305"/>
      <c r="DM17" s="305"/>
      <c r="DN17" s="305"/>
      <c r="DO17" s="305"/>
      <c r="DP17" s="305"/>
      <c r="DQ17" s="305"/>
      <c r="DR17" s="305"/>
      <c r="DS17" s="305"/>
      <c r="DT17" s="305"/>
      <c r="DU17" s="305"/>
      <c r="DV17" s="305"/>
      <c r="DW17" s="305"/>
      <c r="DX17" s="305"/>
      <c r="DY17" s="305"/>
      <c r="DZ17" s="305"/>
      <c r="EA17" s="305"/>
      <c r="EB17" s="305"/>
      <c r="EC17" s="305"/>
      <c r="ED17" s="305"/>
      <c r="EE17" s="305"/>
      <c r="EF17" s="305"/>
      <c r="EG17" s="305"/>
      <c r="EH17" s="305"/>
      <c r="EI17" s="305"/>
      <c r="EJ17" s="305"/>
      <c r="EK17" s="305"/>
      <c r="EL17" s="305"/>
      <c r="EM17" s="305"/>
      <c r="EN17" s="305"/>
      <c r="EO17" s="305"/>
      <c r="EP17" s="305"/>
      <c r="EQ17" s="305"/>
      <c r="ER17" s="305"/>
      <c r="ES17" s="305"/>
      <c r="ET17" s="305"/>
      <c r="EU17" s="305"/>
      <c r="EV17" s="305"/>
      <c r="EW17" s="305"/>
      <c r="EX17" s="305"/>
      <c r="EY17" s="305"/>
      <c r="EZ17" s="305"/>
      <c r="FA17" s="305"/>
      <c r="FB17" s="305"/>
      <c r="FC17" s="305"/>
      <c r="FD17" s="305"/>
      <c r="FE17" s="305"/>
      <c r="FF17" s="305"/>
      <c r="FG17" s="305"/>
      <c r="FH17" s="305"/>
      <c r="FI17" s="305"/>
      <c r="FJ17" s="305"/>
      <c r="FK17" s="305"/>
      <c r="FL17" s="305"/>
      <c r="FM17" s="305"/>
      <c r="FN17" s="305"/>
      <c r="FO17" s="305"/>
      <c r="FP17" s="305"/>
      <c r="FQ17" s="305"/>
      <c r="FR17" s="305"/>
      <c r="FS17" s="305"/>
      <c r="FT17" s="305"/>
      <c r="FU17" s="305"/>
      <c r="FV17" s="305"/>
      <c r="FW17" s="305"/>
      <c r="FX17" s="305"/>
      <c r="FY17" s="305"/>
      <c r="FZ17" s="305"/>
      <c r="GA17" s="305"/>
      <c r="GB17" s="305"/>
      <c r="GC17" s="305"/>
      <c r="GD17" s="305"/>
      <c r="GE17" s="305"/>
      <c r="GF17" s="305"/>
      <c r="GG17" s="305"/>
      <c r="GH17" s="305"/>
      <c r="GI17" s="305"/>
      <c r="GJ17" s="305"/>
      <c r="GK17" s="305"/>
      <c r="GL17" s="305"/>
      <c r="GM17" s="305"/>
      <c r="GN17" s="305"/>
      <c r="GO17" s="305"/>
      <c r="GP17" s="305"/>
      <c r="GQ17" s="305"/>
      <c r="GR17" s="305"/>
      <c r="GS17" s="305"/>
      <c r="GT17" s="305"/>
      <c r="GU17" s="305"/>
      <c r="GV17" s="305"/>
      <c r="GW17" s="305"/>
      <c r="GX17" s="305"/>
      <c r="GY17" s="305"/>
      <c r="GZ17" s="305"/>
      <c r="HA17" s="305"/>
      <c r="HB17" s="305"/>
      <c r="HC17" s="305"/>
      <c r="HD17" s="305"/>
      <c r="HE17" s="305"/>
      <c r="HF17" s="305"/>
      <c r="HG17" s="305"/>
      <c r="HH17" s="305"/>
      <c r="HI17" s="305"/>
      <c r="HJ17" s="305"/>
      <c r="HK17" s="305"/>
      <c r="HL17" s="305"/>
      <c r="HM17" s="305"/>
      <c r="HN17" s="305"/>
      <c r="HO17" s="305"/>
      <c r="HP17" s="305"/>
      <c r="HQ17" s="305"/>
      <c r="HR17" s="305"/>
      <c r="HS17" s="305"/>
      <c r="HT17" s="305"/>
      <c r="HU17" s="305"/>
      <c r="HV17" s="305"/>
      <c r="HW17" s="305"/>
      <c r="HX17" s="305"/>
      <c r="HY17" s="305"/>
      <c r="HZ17" s="305"/>
      <c r="IA17" s="305"/>
      <c r="IB17" s="305"/>
      <c r="IC17" s="305"/>
      <c r="ID17" s="305"/>
      <c r="IE17" s="305"/>
      <c r="IF17" s="305"/>
      <c r="IG17" s="305"/>
      <c r="IH17" s="305"/>
      <c r="II17" s="305"/>
      <c r="IJ17" s="305"/>
      <c r="IK17" s="305"/>
      <c r="IL17" s="305"/>
      <c r="IM17" s="305"/>
      <c r="IN17" s="305"/>
      <c r="IO17" s="305"/>
      <c r="IP17" s="305"/>
      <c r="IQ17" s="305"/>
      <c r="IR17" s="305"/>
      <c r="IS17" s="305"/>
      <c r="IT17" s="305"/>
      <c r="IU17" s="305"/>
    </row>
    <row r="18" spans="1:255" ht="14.1" customHeight="1" x14ac:dyDescent="0.2">
      <c r="A18" s="306">
        <v>11</v>
      </c>
      <c r="B18" s="307" t="s">
        <v>236</v>
      </c>
      <c r="C18" s="308"/>
      <c r="D18" s="113">
        <v>0.20434502043450203</v>
      </c>
      <c r="E18" s="115">
        <v>570</v>
      </c>
      <c r="F18" s="114">
        <v>573</v>
      </c>
      <c r="G18" s="114">
        <v>577</v>
      </c>
      <c r="H18" s="114">
        <v>561</v>
      </c>
      <c r="I18" s="140">
        <v>573</v>
      </c>
      <c r="J18" s="115">
        <v>-3</v>
      </c>
      <c r="K18" s="116">
        <v>-0.52356020942408377</v>
      </c>
    </row>
    <row r="19" spans="1:255" ht="14.1" customHeight="1" x14ac:dyDescent="0.2">
      <c r="A19" s="306" t="s">
        <v>237</v>
      </c>
      <c r="B19" s="307" t="s">
        <v>238</v>
      </c>
      <c r="C19" s="308"/>
      <c r="D19" s="113">
        <v>5.6284505628450561E-2</v>
      </c>
      <c r="E19" s="115">
        <v>157</v>
      </c>
      <c r="F19" s="114">
        <v>162</v>
      </c>
      <c r="G19" s="114">
        <v>157</v>
      </c>
      <c r="H19" s="114">
        <v>149</v>
      </c>
      <c r="I19" s="140">
        <v>158</v>
      </c>
      <c r="J19" s="115">
        <v>-1</v>
      </c>
      <c r="K19" s="116">
        <v>-0.63291139240506333</v>
      </c>
    </row>
    <row r="20" spans="1:255" ht="14.1" customHeight="1" x14ac:dyDescent="0.2">
      <c r="A20" s="306">
        <v>12</v>
      </c>
      <c r="B20" s="307" t="s">
        <v>239</v>
      </c>
      <c r="C20" s="308"/>
      <c r="D20" s="113">
        <v>0.5635620563562056</v>
      </c>
      <c r="E20" s="115">
        <v>1572</v>
      </c>
      <c r="F20" s="114">
        <v>1528</v>
      </c>
      <c r="G20" s="114">
        <v>1515</v>
      </c>
      <c r="H20" s="114">
        <v>1521</v>
      </c>
      <c r="I20" s="140">
        <v>1597</v>
      </c>
      <c r="J20" s="115">
        <v>-25</v>
      </c>
      <c r="K20" s="116">
        <v>-1.5654351909830932</v>
      </c>
    </row>
    <row r="21" spans="1:255" ht="14.1" customHeight="1" x14ac:dyDescent="0.2">
      <c r="A21" s="306">
        <v>21</v>
      </c>
      <c r="B21" s="307" t="s">
        <v>240</v>
      </c>
      <c r="C21" s="308"/>
      <c r="D21" s="113">
        <v>8.9266508926650889E-2</v>
      </c>
      <c r="E21" s="115">
        <v>249</v>
      </c>
      <c r="F21" s="114">
        <v>260</v>
      </c>
      <c r="G21" s="114">
        <v>260</v>
      </c>
      <c r="H21" s="114">
        <v>241</v>
      </c>
      <c r="I21" s="140">
        <v>281</v>
      </c>
      <c r="J21" s="115">
        <v>-32</v>
      </c>
      <c r="K21" s="116">
        <v>-11.387900355871887</v>
      </c>
    </row>
    <row r="22" spans="1:255" ht="14.1" customHeight="1" x14ac:dyDescent="0.2">
      <c r="A22" s="306">
        <v>22</v>
      </c>
      <c r="B22" s="307" t="s">
        <v>241</v>
      </c>
      <c r="C22" s="308"/>
      <c r="D22" s="113">
        <v>0.68115006811500678</v>
      </c>
      <c r="E22" s="115">
        <v>1900</v>
      </c>
      <c r="F22" s="114">
        <v>1895</v>
      </c>
      <c r="G22" s="114">
        <v>1893</v>
      </c>
      <c r="H22" s="114">
        <v>1930</v>
      </c>
      <c r="I22" s="140">
        <v>1933</v>
      </c>
      <c r="J22" s="115">
        <v>-33</v>
      </c>
      <c r="K22" s="116">
        <v>-1.7071908949818935</v>
      </c>
    </row>
    <row r="23" spans="1:255" ht="14.1" customHeight="1" x14ac:dyDescent="0.2">
      <c r="A23" s="306">
        <v>23</v>
      </c>
      <c r="B23" s="307" t="s">
        <v>242</v>
      </c>
      <c r="C23" s="308"/>
      <c r="D23" s="113">
        <v>0.90915609091560912</v>
      </c>
      <c r="E23" s="115">
        <v>2536</v>
      </c>
      <c r="F23" s="114">
        <v>2512</v>
      </c>
      <c r="G23" s="114">
        <v>2560</v>
      </c>
      <c r="H23" s="114">
        <v>2633</v>
      </c>
      <c r="I23" s="140">
        <v>2633</v>
      </c>
      <c r="J23" s="115">
        <v>-97</v>
      </c>
      <c r="K23" s="116">
        <v>-3.684010634257501</v>
      </c>
    </row>
    <row r="24" spans="1:255" ht="14.1" customHeight="1" x14ac:dyDescent="0.2">
      <c r="A24" s="306">
        <v>24</v>
      </c>
      <c r="B24" s="307" t="s">
        <v>243</v>
      </c>
      <c r="C24" s="308"/>
      <c r="D24" s="113">
        <v>1.8563131856313186</v>
      </c>
      <c r="E24" s="115">
        <v>5178</v>
      </c>
      <c r="F24" s="114">
        <v>5186</v>
      </c>
      <c r="G24" s="114">
        <v>5277</v>
      </c>
      <c r="H24" s="114">
        <v>5374</v>
      </c>
      <c r="I24" s="140">
        <v>5350</v>
      </c>
      <c r="J24" s="115">
        <v>-172</v>
      </c>
      <c r="K24" s="116">
        <v>-3.2149532710280373</v>
      </c>
    </row>
    <row r="25" spans="1:255" ht="14.1" customHeight="1" x14ac:dyDescent="0.2">
      <c r="A25" s="306">
        <v>25</v>
      </c>
      <c r="B25" s="307" t="s">
        <v>244</v>
      </c>
      <c r="C25" s="308"/>
      <c r="D25" s="113">
        <v>5.747472574747257</v>
      </c>
      <c r="E25" s="115">
        <v>16032</v>
      </c>
      <c r="F25" s="114">
        <v>15655</v>
      </c>
      <c r="G25" s="114">
        <v>15858</v>
      </c>
      <c r="H25" s="114">
        <v>15794</v>
      </c>
      <c r="I25" s="140">
        <v>15729</v>
      </c>
      <c r="J25" s="115">
        <v>303</v>
      </c>
      <c r="K25" s="116">
        <v>1.9263780278466527</v>
      </c>
    </row>
    <row r="26" spans="1:255" ht="14.1" customHeight="1" x14ac:dyDescent="0.2">
      <c r="A26" s="306">
        <v>26</v>
      </c>
      <c r="B26" s="307" t="s">
        <v>245</v>
      </c>
      <c r="C26" s="308"/>
      <c r="D26" s="113">
        <v>2.6966372696637269</v>
      </c>
      <c r="E26" s="115">
        <v>7522</v>
      </c>
      <c r="F26" s="114">
        <v>7343</v>
      </c>
      <c r="G26" s="114">
        <v>7388</v>
      </c>
      <c r="H26" s="114">
        <v>7604</v>
      </c>
      <c r="I26" s="140">
        <v>7724</v>
      </c>
      <c r="J26" s="115">
        <v>-202</v>
      </c>
      <c r="K26" s="116">
        <v>-2.6152252718798552</v>
      </c>
    </row>
    <row r="27" spans="1:255" ht="14.1" customHeight="1" x14ac:dyDescent="0.2">
      <c r="A27" s="306">
        <v>27</v>
      </c>
      <c r="B27" s="307" t="s">
        <v>246</v>
      </c>
      <c r="C27" s="308"/>
      <c r="D27" s="113">
        <v>2.6084462608446262</v>
      </c>
      <c r="E27" s="115">
        <v>7276</v>
      </c>
      <c r="F27" s="114">
        <v>7133</v>
      </c>
      <c r="G27" s="114">
        <v>7202</v>
      </c>
      <c r="H27" s="114">
        <v>7255</v>
      </c>
      <c r="I27" s="140">
        <v>7282</v>
      </c>
      <c r="J27" s="115">
        <v>-6</v>
      </c>
      <c r="K27" s="116">
        <v>-8.2394946443284808E-2</v>
      </c>
    </row>
    <row r="28" spans="1:255" ht="14.1" customHeight="1" x14ac:dyDescent="0.2">
      <c r="A28" s="306">
        <v>28</v>
      </c>
      <c r="B28" s="307" t="s">
        <v>247</v>
      </c>
      <c r="C28" s="308"/>
      <c r="D28" s="113">
        <v>9.1417509141750911E-2</v>
      </c>
      <c r="E28" s="115">
        <v>255</v>
      </c>
      <c r="F28" s="114">
        <v>249</v>
      </c>
      <c r="G28" s="114">
        <v>260</v>
      </c>
      <c r="H28" s="114">
        <v>252</v>
      </c>
      <c r="I28" s="140">
        <v>250</v>
      </c>
      <c r="J28" s="115">
        <v>5</v>
      </c>
      <c r="K28" s="116">
        <v>2</v>
      </c>
    </row>
    <row r="29" spans="1:255" ht="14.1" customHeight="1" x14ac:dyDescent="0.2">
      <c r="A29" s="306">
        <v>29</v>
      </c>
      <c r="B29" s="307" t="s">
        <v>248</v>
      </c>
      <c r="C29" s="308"/>
      <c r="D29" s="113">
        <v>1.8882196888219689</v>
      </c>
      <c r="E29" s="115">
        <v>5267</v>
      </c>
      <c r="F29" s="114">
        <v>5289</v>
      </c>
      <c r="G29" s="114">
        <v>5414</v>
      </c>
      <c r="H29" s="114">
        <v>5585</v>
      </c>
      <c r="I29" s="140">
        <v>5643</v>
      </c>
      <c r="J29" s="115">
        <v>-376</v>
      </c>
      <c r="K29" s="116">
        <v>-6.663122452596137</v>
      </c>
    </row>
    <row r="30" spans="1:255" ht="14.1" customHeight="1" x14ac:dyDescent="0.2">
      <c r="A30" s="306" t="s">
        <v>249</v>
      </c>
      <c r="B30" s="307" t="s">
        <v>250</v>
      </c>
      <c r="C30" s="308"/>
      <c r="D30" s="113">
        <v>0.26529002652900263</v>
      </c>
      <c r="E30" s="115">
        <v>740</v>
      </c>
      <c r="F30" s="114">
        <v>713</v>
      </c>
      <c r="G30" s="114">
        <v>725</v>
      </c>
      <c r="H30" s="114">
        <v>735</v>
      </c>
      <c r="I30" s="140">
        <v>728</v>
      </c>
      <c r="J30" s="115">
        <v>12</v>
      </c>
      <c r="K30" s="116">
        <v>1.6483516483516483</v>
      </c>
    </row>
    <row r="31" spans="1:255" ht="14.1" customHeight="1" x14ac:dyDescent="0.2">
      <c r="A31" s="306" t="s">
        <v>251</v>
      </c>
      <c r="B31" s="307" t="s">
        <v>252</v>
      </c>
      <c r="C31" s="308"/>
      <c r="D31" s="113">
        <v>1.6007026600702661</v>
      </c>
      <c r="E31" s="115">
        <v>4465</v>
      </c>
      <c r="F31" s="114">
        <v>4514</v>
      </c>
      <c r="G31" s="114">
        <v>4626</v>
      </c>
      <c r="H31" s="114">
        <v>4786</v>
      </c>
      <c r="I31" s="140">
        <v>4850</v>
      </c>
      <c r="J31" s="115">
        <v>-385</v>
      </c>
      <c r="K31" s="116">
        <v>-7.9381443298969074</v>
      </c>
    </row>
    <row r="32" spans="1:255" ht="14.1" customHeight="1" x14ac:dyDescent="0.2">
      <c r="A32" s="306">
        <v>31</v>
      </c>
      <c r="B32" s="307" t="s">
        <v>253</v>
      </c>
      <c r="C32" s="308"/>
      <c r="D32" s="113">
        <v>1.1816161181616118</v>
      </c>
      <c r="E32" s="115">
        <v>3296</v>
      </c>
      <c r="F32" s="114">
        <v>3223</v>
      </c>
      <c r="G32" s="114">
        <v>3206</v>
      </c>
      <c r="H32" s="114">
        <v>3213</v>
      </c>
      <c r="I32" s="140">
        <v>3196</v>
      </c>
      <c r="J32" s="115">
        <v>100</v>
      </c>
      <c r="K32" s="116">
        <v>3.1289111389236544</v>
      </c>
    </row>
    <row r="33" spans="1:11" ht="14.1" customHeight="1" x14ac:dyDescent="0.2">
      <c r="A33" s="306">
        <v>32</v>
      </c>
      <c r="B33" s="307" t="s">
        <v>254</v>
      </c>
      <c r="C33" s="308"/>
      <c r="D33" s="113">
        <v>1.3465261346526134</v>
      </c>
      <c r="E33" s="115">
        <v>3756</v>
      </c>
      <c r="F33" s="114">
        <v>3866</v>
      </c>
      <c r="G33" s="114">
        <v>3867</v>
      </c>
      <c r="H33" s="114">
        <v>3840</v>
      </c>
      <c r="I33" s="140">
        <v>3965</v>
      </c>
      <c r="J33" s="115">
        <v>-209</v>
      </c>
      <c r="K33" s="116">
        <v>-5.2711223203026485</v>
      </c>
    </row>
    <row r="34" spans="1:11" ht="14.1" customHeight="1" x14ac:dyDescent="0.2">
      <c r="A34" s="306">
        <v>33</v>
      </c>
      <c r="B34" s="307" t="s">
        <v>255</v>
      </c>
      <c r="C34" s="308"/>
      <c r="D34" s="113">
        <v>0.87402308740230872</v>
      </c>
      <c r="E34" s="115">
        <v>2438</v>
      </c>
      <c r="F34" s="114">
        <v>2360</v>
      </c>
      <c r="G34" s="114">
        <v>2367</v>
      </c>
      <c r="H34" s="114">
        <v>2356</v>
      </c>
      <c r="I34" s="140">
        <v>2438</v>
      </c>
      <c r="J34" s="115">
        <v>0</v>
      </c>
      <c r="K34" s="116">
        <v>0</v>
      </c>
    </row>
    <row r="35" spans="1:11" ht="14.1" customHeight="1" x14ac:dyDescent="0.2">
      <c r="A35" s="306">
        <v>34</v>
      </c>
      <c r="B35" s="307" t="s">
        <v>256</v>
      </c>
      <c r="C35" s="308"/>
      <c r="D35" s="113">
        <v>2.6468057646805763</v>
      </c>
      <c r="E35" s="115">
        <v>7383</v>
      </c>
      <c r="F35" s="114">
        <v>7189</v>
      </c>
      <c r="G35" s="114">
        <v>7175</v>
      </c>
      <c r="H35" s="114">
        <v>7079</v>
      </c>
      <c r="I35" s="140">
        <v>7158</v>
      </c>
      <c r="J35" s="115">
        <v>225</v>
      </c>
      <c r="K35" s="116">
        <v>3.1433361274098912</v>
      </c>
    </row>
    <row r="36" spans="1:11" ht="14.1" customHeight="1" x14ac:dyDescent="0.2">
      <c r="A36" s="306">
        <v>41</v>
      </c>
      <c r="B36" s="307" t="s">
        <v>257</v>
      </c>
      <c r="C36" s="308"/>
      <c r="D36" s="113">
        <v>0.65713056571305661</v>
      </c>
      <c r="E36" s="115">
        <v>1833</v>
      </c>
      <c r="F36" s="114">
        <v>1830</v>
      </c>
      <c r="G36" s="114">
        <v>1824</v>
      </c>
      <c r="H36" s="114">
        <v>1821</v>
      </c>
      <c r="I36" s="140">
        <v>1845</v>
      </c>
      <c r="J36" s="115">
        <v>-12</v>
      </c>
      <c r="K36" s="116">
        <v>-0.65040650406504064</v>
      </c>
    </row>
    <row r="37" spans="1:11" ht="14.1" customHeight="1" x14ac:dyDescent="0.2">
      <c r="A37" s="306">
        <v>42</v>
      </c>
      <c r="B37" s="307" t="s">
        <v>258</v>
      </c>
      <c r="C37" s="308"/>
      <c r="D37" s="113">
        <v>0.14662651466265147</v>
      </c>
      <c r="E37" s="115">
        <v>409</v>
      </c>
      <c r="F37" s="114">
        <v>404</v>
      </c>
      <c r="G37" s="114">
        <v>386</v>
      </c>
      <c r="H37" s="114">
        <v>372</v>
      </c>
      <c r="I37" s="140">
        <v>368</v>
      </c>
      <c r="J37" s="115">
        <v>41</v>
      </c>
      <c r="K37" s="116">
        <v>11.141304347826088</v>
      </c>
    </row>
    <row r="38" spans="1:11" ht="14.1" customHeight="1" x14ac:dyDescent="0.2">
      <c r="A38" s="306">
        <v>43</v>
      </c>
      <c r="B38" s="307" t="s">
        <v>259</v>
      </c>
      <c r="C38" s="308"/>
      <c r="D38" s="113">
        <v>2.8823402882340288</v>
      </c>
      <c r="E38" s="115">
        <v>8040</v>
      </c>
      <c r="F38" s="114">
        <v>7803</v>
      </c>
      <c r="G38" s="114">
        <v>7806</v>
      </c>
      <c r="H38" s="114">
        <v>7588</v>
      </c>
      <c r="I38" s="140">
        <v>7424</v>
      </c>
      <c r="J38" s="115">
        <v>616</v>
      </c>
      <c r="K38" s="116">
        <v>8.2974137931034484</v>
      </c>
    </row>
    <row r="39" spans="1:11" ht="14.1" customHeight="1" x14ac:dyDescent="0.2">
      <c r="A39" s="306">
        <v>51</v>
      </c>
      <c r="B39" s="307" t="s">
        <v>260</v>
      </c>
      <c r="C39" s="308"/>
      <c r="D39" s="113">
        <v>6.3784326378432636</v>
      </c>
      <c r="E39" s="115">
        <v>17792</v>
      </c>
      <c r="F39" s="114">
        <v>17301</v>
      </c>
      <c r="G39" s="114">
        <v>17346</v>
      </c>
      <c r="H39" s="114">
        <v>17813</v>
      </c>
      <c r="I39" s="140">
        <v>17557</v>
      </c>
      <c r="J39" s="115">
        <v>235</v>
      </c>
      <c r="K39" s="116">
        <v>1.3384974653984165</v>
      </c>
    </row>
    <row r="40" spans="1:11" ht="14.1" customHeight="1" x14ac:dyDescent="0.2">
      <c r="A40" s="306" t="s">
        <v>261</v>
      </c>
      <c r="B40" s="307" t="s">
        <v>262</v>
      </c>
      <c r="C40" s="308"/>
      <c r="D40" s="113">
        <v>5.0975120097512008</v>
      </c>
      <c r="E40" s="115">
        <v>14219</v>
      </c>
      <c r="F40" s="114">
        <v>13880</v>
      </c>
      <c r="G40" s="114">
        <v>13870</v>
      </c>
      <c r="H40" s="114">
        <v>14316</v>
      </c>
      <c r="I40" s="140">
        <v>14035</v>
      </c>
      <c r="J40" s="115">
        <v>184</v>
      </c>
      <c r="K40" s="116">
        <v>1.3110081938012113</v>
      </c>
    </row>
    <row r="41" spans="1:11" ht="14.1" customHeight="1" x14ac:dyDescent="0.2">
      <c r="A41" s="306"/>
      <c r="B41" s="307" t="s">
        <v>263</v>
      </c>
      <c r="C41" s="308"/>
      <c r="D41" s="113">
        <v>4.1962429196242921</v>
      </c>
      <c r="E41" s="115">
        <v>11705</v>
      </c>
      <c r="F41" s="114">
        <v>11507</v>
      </c>
      <c r="G41" s="114">
        <v>11390</v>
      </c>
      <c r="H41" s="114">
        <v>11855</v>
      </c>
      <c r="I41" s="140">
        <v>11649</v>
      </c>
      <c r="J41" s="115">
        <v>56</v>
      </c>
      <c r="K41" s="116">
        <v>0.48072795948150054</v>
      </c>
    </row>
    <row r="42" spans="1:11" ht="14.1" customHeight="1" x14ac:dyDescent="0.2">
      <c r="A42" s="306">
        <v>52</v>
      </c>
      <c r="B42" s="307" t="s">
        <v>264</v>
      </c>
      <c r="C42" s="308"/>
      <c r="D42" s="113">
        <v>2.8522262852226286</v>
      </c>
      <c r="E42" s="115">
        <v>7956</v>
      </c>
      <c r="F42" s="114">
        <v>7949</v>
      </c>
      <c r="G42" s="114">
        <v>8039</v>
      </c>
      <c r="H42" s="114">
        <v>7898</v>
      </c>
      <c r="I42" s="140">
        <v>8037</v>
      </c>
      <c r="J42" s="115">
        <v>-81</v>
      </c>
      <c r="K42" s="116">
        <v>-1.0078387458006719</v>
      </c>
    </row>
    <row r="43" spans="1:11" ht="14.1" customHeight="1" x14ac:dyDescent="0.2">
      <c r="A43" s="306" t="s">
        <v>265</v>
      </c>
      <c r="B43" s="307" t="s">
        <v>266</v>
      </c>
      <c r="C43" s="308"/>
      <c r="D43" s="113">
        <v>2.1786047178604719</v>
      </c>
      <c r="E43" s="115">
        <v>6077</v>
      </c>
      <c r="F43" s="114">
        <v>6005</v>
      </c>
      <c r="G43" s="114">
        <v>6082</v>
      </c>
      <c r="H43" s="114">
        <v>5943</v>
      </c>
      <c r="I43" s="140">
        <v>6014</v>
      </c>
      <c r="J43" s="115">
        <v>63</v>
      </c>
      <c r="K43" s="116">
        <v>1.0475557033588294</v>
      </c>
    </row>
    <row r="44" spans="1:11" ht="14.1" customHeight="1" x14ac:dyDescent="0.2">
      <c r="A44" s="306">
        <v>53</v>
      </c>
      <c r="B44" s="307" t="s">
        <v>267</v>
      </c>
      <c r="C44" s="308"/>
      <c r="D44" s="113">
        <v>1.6171936617193661</v>
      </c>
      <c r="E44" s="115">
        <v>4511</v>
      </c>
      <c r="F44" s="114">
        <v>4472</v>
      </c>
      <c r="G44" s="114">
        <v>4542</v>
      </c>
      <c r="H44" s="114">
        <v>4514</v>
      </c>
      <c r="I44" s="140">
        <v>4550</v>
      </c>
      <c r="J44" s="115">
        <v>-39</v>
      </c>
      <c r="K44" s="116">
        <v>-0.8571428571428571</v>
      </c>
    </row>
    <row r="45" spans="1:11" ht="14.1" customHeight="1" x14ac:dyDescent="0.2">
      <c r="A45" s="306" t="s">
        <v>268</v>
      </c>
      <c r="B45" s="307" t="s">
        <v>269</v>
      </c>
      <c r="C45" s="308"/>
      <c r="D45" s="113">
        <v>1.5655696565569657</v>
      </c>
      <c r="E45" s="115">
        <v>4367</v>
      </c>
      <c r="F45" s="114">
        <v>4322</v>
      </c>
      <c r="G45" s="114">
        <v>4389</v>
      </c>
      <c r="H45" s="114">
        <v>4359</v>
      </c>
      <c r="I45" s="140">
        <v>4365</v>
      </c>
      <c r="J45" s="115">
        <v>2</v>
      </c>
      <c r="K45" s="116">
        <v>4.5819014891179836E-2</v>
      </c>
    </row>
    <row r="46" spans="1:11" ht="14.1" customHeight="1" x14ac:dyDescent="0.2">
      <c r="A46" s="306">
        <v>54</v>
      </c>
      <c r="B46" s="307" t="s">
        <v>270</v>
      </c>
      <c r="C46" s="308"/>
      <c r="D46" s="113">
        <v>3.2265003226500322</v>
      </c>
      <c r="E46" s="115">
        <v>9000</v>
      </c>
      <c r="F46" s="114">
        <v>8087</v>
      </c>
      <c r="G46" s="114">
        <v>8134</v>
      </c>
      <c r="H46" s="114">
        <v>8134</v>
      </c>
      <c r="I46" s="140">
        <v>8402</v>
      </c>
      <c r="J46" s="115">
        <v>598</v>
      </c>
      <c r="K46" s="116">
        <v>7.1173530111878121</v>
      </c>
    </row>
    <row r="47" spans="1:11" ht="14.1" customHeight="1" x14ac:dyDescent="0.2">
      <c r="A47" s="306">
        <v>61</v>
      </c>
      <c r="B47" s="307" t="s">
        <v>271</v>
      </c>
      <c r="C47" s="308"/>
      <c r="D47" s="113">
        <v>3.0002868000286802</v>
      </c>
      <c r="E47" s="115">
        <v>8369</v>
      </c>
      <c r="F47" s="114">
        <v>8191</v>
      </c>
      <c r="G47" s="114">
        <v>8240</v>
      </c>
      <c r="H47" s="114">
        <v>8152</v>
      </c>
      <c r="I47" s="140">
        <v>8077</v>
      </c>
      <c r="J47" s="115">
        <v>292</v>
      </c>
      <c r="K47" s="116">
        <v>3.6152036647270025</v>
      </c>
    </row>
    <row r="48" spans="1:11" ht="14.1" customHeight="1" x14ac:dyDescent="0.2">
      <c r="A48" s="306">
        <v>62</v>
      </c>
      <c r="B48" s="307" t="s">
        <v>272</v>
      </c>
      <c r="C48" s="308"/>
      <c r="D48" s="113">
        <v>5.3886140388614034</v>
      </c>
      <c r="E48" s="115">
        <v>15031</v>
      </c>
      <c r="F48" s="114">
        <v>14907</v>
      </c>
      <c r="G48" s="114">
        <v>14954</v>
      </c>
      <c r="H48" s="114">
        <v>15227</v>
      </c>
      <c r="I48" s="140">
        <v>15309</v>
      </c>
      <c r="J48" s="115">
        <v>-278</v>
      </c>
      <c r="K48" s="116">
        <v>-1.8159252727153963</v>
      </c>
    </row>
    <row r="49" spans="1:11" ht="14.1" customHeight="1" x14ac:dyDescent="0.2">
      <c r="A49" s="306">
        <v>63</v>
      </c>
      <c r="B49" s="307" t="s">
        <v>273</v>
      </c>
      <c r="C49" s="308"/>
      <c r="D49" s="113">
        <v>2.9407757940775796</v>
      </c>
      <c r="E49" s="115">
        <v>8203</v>
      </c>
      <c r="F49" s="114">
        <v>8167</v>
      </c>
      <c r="G49" s="114">
        <v>8543</v>
      </c>
      <c r="H49" s="114">
        <v>8783</v>
      </c>
      <c r="I49" s="140">
        <v>8807</v>
      </c>
      <c r="J49" s="115">
        <v>-604</v>
      </c>
      <c r="K49" s="116">
        <v>-6.8581809923924153</v>
      </c>
    </row>
    <row r="50" spans="1:11" ht="14.1" customHeight="1" x14ac:dyDescent="0.2">
      <c r="A50" s="306" t="s">
        <v>274</v>
      </c>
      <c r="B50" s="307" t="s">
        <v>275</v>
      </c>
      <c r="C50" s="308"/>
      <c r="D50" s="113">
        <v>0.64458306445830649</v>
      </c>
      <c r="E50" s="115">
        <v>1798</v>
      </c>
      <c r="F50" s="114">
        <v>1753</v>
      </c>
      <c r="G50" s="114">
        <v>1868</v>
      </c>
      <c r="H50" s="114">
        <v>1882</v>
      </c>
      <c r="I50" s="140">
        <v>1869</v>
      </c>
      <c r="J50" s="115">
        <v>-71</v>
      </c>
      <c r="K50" s="116">
        <v>-3.7988228999464955</v>
      </c>
    </row>
    <row r="51" spans="1:11" ht="14.1" customHeight="1" x14ac:dyDescent="0.2">
      <c r="A51" s="306" t="s">
        <v>276</v>
      </c>
      <c r="B51" s="307" t="s">
        <v>277</v>
      </c>
      <c r="C51" s="308"/>
      <c r="D51" s="113">
        <v>1.8606151860615185</v>
      </c>
      <c r="E51" s="115">
        <v>5190</v>
      </c>
      <c r="F51" s="114">
        <v>5144</v>
      </c>
      <c r="G51" s="114">
        <v>5380</v>
      </c>
      <c r="H51" s="114">
        <v>5575</v>
      </c>
      <c r="I51" s="140">
        <v>5556</v>
      </c>
      <c r="J51" s="115">
        <v>-366</v>
      </c>
      <c r="K51" s="116">
        <v>-6.5874730021598271</v>
      </c>
    </row>
    <row r="52" spans="1:11" ht="14.1" customHeight="1" x14ac:dyDescent="0.2">
      <c r="A52" s="306">
        <v>71</v>
      </c>
      <c r="B52" s="307" t="s">
        <v>278</v>
      </c>
      <c r="C52" s="308"/>
      <c r="D52" s="113">
        <v>13.044740804474081</v>
      </c>
      <c r="E52" s="115">
        <v>36387</v>
      </c>
      <c r="F52" s="114">
        <v>35751</v>
      </c>
      <c r="G52" s="114">
        <v>36127</v>
      </c>
      <c r="H52" s="114">
        <v>35960</v>
      </c>
      <c r="I52" s="140">
        <v>35839</v>
      </c>
      <c r="J52" s="115">
        <v>548</v>
      </c>
      <c r="K52" s="116">
        <v>1.5290605206618488</v>
      </c>
    </row>
    <row r="53" spans="1:11" ht="14.1" customHeight="1" x14ac:dyDescent="0.2">
      <c r="A53" s="306" t="s">
        <v>279</v>
      </c>
      <c r="B53" s="307" t="s">
        <v>280</v>
      </c>
      <c r="C53" s="308"/>
      <c r="D53" s="113">
        <v>5.278196027819603</v>
      </c>
      <c r="E53" s="115">
        <v>14723</v>
      </c>
      <c r="F53" s="114">
        <v>14412</v>
      </c>
      <c r="G53" s="114">
        <v>14443</v>
      </c>
      <c r="H53" s="114">
        <v>14375</v>
      </c>
      <c r="I53" s="140">
        <v>14319</v>
      </c>
      <c r="J53" s="115">
        <v>404</v>
      </c>
      <c r="K53" s="116">
        <v>2.8214260772400306</v>
      </c>
    </row>
    <row r="54" spans="1:11" ht="14.1" customHeight="1" x14ac:dyDescent="0.2">
      <c r="A54" s="306" t="s">
        <v>281</v>
      </c>
      <c r="B54" s="307" t="s">
        <v>282</v>
      </c>
      <c r="C54" s="308"/>
      <c r="D54" s="113">
        <v>6.0608016060801608</v>
      </c>
      <c r="E54" s="115">
        <v>16906</v>
      </c>
      <c r="F54" s="114">
        <v>16746</v>
      </c>
      <c r="G54" s="114">
        <v>17092</v>
      </c>
      <c r="H54" s="114">
        <v>16989</v>
      </c>
      <c r="I54" s="140">
        <v>16941</v>
      </c>
      <c r="J54" s="115">
        <v>-35</v>
      </c>
      <c r="K54" s="116">
        <v>-0.20659937429903782</v>
      </c>
    </row>
    <row r="55" spans="1:11" ht="14.1" customHeight="1" x14ac:dyDescent="0.2">
      <c r="A55" s="306">
        <v>72</v>
      </c>
      <c r="B55" s="307" t="s">
        <v>283</v>
      </c>
      <c r="C55" s="308"/>
      <c r="D55" s="113">
        <v>4.2532444253244428</v>
      </c>
      <c r="E55" s="115">
        <v>11864</v>
      </c>
      <c r="F55" s="114">
        <v>11754</v>
      </c>
      <c r="G55" s="114">
        <v>11771</v>
      </c>
      <c r="H55" s="114">
        <v>11859</v>
      </c>
      <c r="I55" s="140">
        <v>11834</v>
      </c>
      <c r="J55" s="115">
        <v>30</v>
      </c>
      <c r="K55" s="116">
        <v>0.2535068446848065</v>
      </c>
    </row>
    <row r="56" spans="1:11" ht="14.1" customHeight="1" x14ac:dyDescent="0.2">
      <c r="A56" s="306" t="s">
        <v>284</v>
      </c>
      <c r="B56" s="307" t="s">
        <v>285</v>
      </c>
      <c r="C56" s="308"/>
      <c r="D56" s="113">
        <v>2.0635262063526207</v>
      </c>
      <c r="E56" s="115">
        <v>5756</v>
      </c>
      <c r="F56" s="114">
        <v>5677</v>
      </c>
      <c r="G56" s="114">
        <v>5682</v>
      </c>
      <c r="H56" s="114">
        <v>5772</v>
      </c>
      <c r="I56" s="140">
        <v>5773</v>
      </c>
      <c r="J56" s="115">
        <v>-17</v>
      </c>
      <c r="K56" s="116">
        <v>-0.29447427680582022</v>
      </c>
    </row>
    <row r="57" spans="1:11" ht="14.1" customHeight="1" x14ac:dyDescent="0.2">
      <c r="A57" s="306" t="s">
        <v>286</v>
      </c>
      <c r="B57" s="307" t="s">
        <v>287</v>
      </c>
      <c r="C57" s="308"/>
      <c r="D57" s="113">
        <v>1.6666666666666667</v>
      </c>
      <c r="E57" s="115">
        <v>4649</v>
      </c>
      <c r="F57" s="114">
        <v>4642</v>
      </c>
      <c r="G57" s="114">
        <v>4639</v>
      </c>
      <c r="H57" s="114">
        <v>4619</v>
      </c>
      <c r="I57" s="140">
        <v>4574</v>
      </c>
      <c r="J57" s="115">
        <v>75</v>
      </c>
      <c r="K57" s="116">
        <v>1.639702667249672</v>
      </c>
    </row>
    <row r="58" spans="1:11" ht="14.1" customHeight="1" x14ac:dyDescent="0.2">
      <c r="A58" s="306">
        <v>73</v>
      </c>
      <c r="B58" s="307" t="s">
        <v>288</v>
      </c>
      <c r="C58" s="308"/>
      <c r="D58" s="113">
        <v>3.6627948662794867</v>
      </c>
      <c r="E58" s="115">
        <v>10217</v>
      </c>
      <c r="F58" s="114">
        <v>9960</v>
      </c>
      <c r="G58" s="114">
        <v>10012</v>
      </c>
      <c r="H58" s="114">
        <v>10007</v>
      </c>
      <c r="I58" s="140">
        <v>9953</v>
      </c>
      <c r="J58" s="115">
        <v>264</v>
      </c>
      <c r="K58" s="116">
        <v>2.652466592987039</v>
      </c>
    </row>
    <row r="59" spans="1:11" ht="14.1" customHeight="1" x14ac:dyDescent="0.2">
      <c r="A59" s="306" t="s">
        <v>289</v>
      </c>
      <c r="B59" s="307" t="s">
        <v>290</v>
      </c>
      <c r="C59" s="308"/>
      <c r="D59" s="113">
        <v>2.5844267584426759</v>
      </c>
      <c r="E59" s="115">
        <v>7209</v>
      </c>
      <c r="F59" s="114">
        <v>7030</v>
      </c>
      <c r="G59" s="114">
        <v>7042</v>
      </c>
      <c r="H59" s="114">
        <v>7040</v>
      </c>
      <c r="I59" s="140">
        <v>6977</v>
      </c>
      <c r="J59" s="115">
        <v>232</v>
      </c>
      <c r="K59" s="116">
        <v>3.3252114089150067</v>
      </c>
    </row>
    <row r="60" spans="1:11" ht="14.1" customHeight="1" x14ac:dyDescent="0.2">
      <c r="A60" s="306">
        <v>81</v>
      </c>
      <c r="B60" s="307" t="s">
        <v>291</v>
      </c>
      <c r="C60" s="308"/>
      <c r="D60" s="113">
        <v>8.4595253459525352</v>
      </c>
      <c r="E60" s="115">
        <v>23597</v>
      </c>
      <c r="F60" s="114">
        <v>23112</v>
      </c>
      <c r="G60" s="114">
        <v>23180</v>
      </c>
      <c r="H60" s="114">
        <v>23115</v>
      </c>
      <c r="I60" s="140">
        <v>23028</v>
      </c>
      <c r="J60" s="115">
        <v>569</v>
      </c>
      <c r="K60" s="116">
        <v>2.4709049852353657</v>
      </c>
    </row>
    <row r="61" spans="1:11" ht="14.1" customHeight="1" x14ac:dyDescent="0.2">
      <c r="A61" s="306" t="s">
        <v>292</v>
      </c>
      <c r="B61" s="307" t="s">
        <v>293</v>
      </c>
      <c r="C61" s="308"/>
      <c r="D61" s="113">
        <v>1.4282641428264142</v>
      </c>
      <c r="E61" s="115">
        <v>3984</v>
      </c>
      <c r="F61" s="114">
        <v>3874</v>
      </c>
      <c r="G61" s="114">
        <v>3935</v>
      </c>
      <c r="H61" s="114">
        <v>3938</v>
      </c>
      <c r="I61" s="140">
        <v>3954</v>
      </c>
      <c r="J61" s="115">
        <v>30</v>
      </c>
      <c r="K61" s="116">
        <v>0.75872534142640369</v>
      </c>
    </row>
    <row r="62" spans="1:11" ht="14.1" customHeight="1" x14ac:dyDescent="0.2">
      <c r="A62" s="306" t="s">
        <v>294</v>
      </c>
      <c r="B62" s="307" t="s">
        <v>295</v>
      </c>
      <c r="C62" s="308"/>
      <c r="D62" s="113">
        <v>3.6968523696852369</v>
      </c>
      <c r="E62" s="115">
        <v>10312</v>
      </c>
      <c r="F62" s="114">
        <v>10035</v>
      </c>
      <c r="G62" s="114">
        <v>10028</v>
      </c>
      <c r="H62" s="114">
        <v>9987</v>
      </c>
      <c r="I62" s="140">
        <v>9984</v>
      </c>
      <c r="J62" s="115">
        <v>328</v>
      </c>
      <c r="K62" s="116">
        <v>3.2852564102564101</v>
      </c>
    </row>
    <row r="63" spans="1:11" ht="14.1" customHeight="1" x14ac:dyDescent="0.2">
      <c r="A63" s="306"/>
      <c r="B63" s="307" t="s">
        <v>296</v>
      </c>
      <c r="C63" s="308"/>
      <c r="D63" s="113">
        <v>3.1669893166989316</v>
      </c>
      <c r="E63" s="115">
        <v>8834</v>
      </c>
      <c r="F63" s="114">
        <v>8614</v>
      </c>
      <c r="G63" s="114">
        <v>8597</v>
      </c>
      <c r="H63" s="114">
        <v>8571</v>
      </c>
      <c r="I63" s="140">
        <v>8592</v>
      </c>
      <c r="J63" s="115">
        <v>242</v>
      </c>
      <c r="K63" s="116">
        <v>2.8165735567970205</v>
      </c>
    </row>
    <row r="64" spans="1:11" ht="14.1" customHeight="1" x14ac:dyDescent="0.2">
      <c r="A64" s="306" t="s">
        <v>297</v>
      </c>
      <c r="B64" s="307" t="s">
        <v>298</v>
      </c>
      <c r="C64" s="308"/>
      <c r="D64" s="113">
        <v>1.194522119452212</v>
      </c>
      <c r="E64" s="115">
        <v>3332</v>
      </c>
      <c r="F64" s="114">
        <v>3311</v>
      </c>
      <c r="G64" s="114">
        <v>3303</v>
      </c>
      <c r="H64" s="114">
        <v>3263</v>
      </c>
      <c r="I64" s="140">
        <v>3227</v>
      </c>
      <c r="J64" s="115">
        <v>105</v>
      </c>
      <c r="K64" s="116">
        <v>3.2537960954446854</v>
      </c>
    </row>
    <row r="65" spans="1:11" ht="14.1" customHeight="1" x14ac:dyDescent="0.2">
      <c r="A65" s="306" t="s">
        <v>299</v>
      </c>
      <c r="B65" s="307" t="s">
        <v>300</v>
      </c>
      <c r="C65" s="308"/>
      <c r="D65" s="113">
        <v>0.9618555961855596</v>
      </c>
      <c r="E65" s="115">
        <v>2683</v>
      </c>
      <c r="F65" s="114">
        <v>2656</v>
      </c>
      <c r="G65" s="114">
        <v>2682</v>
      </c>
      <c r="H65" s="114">
        <v>2690</v>
      </c>
      <c r="I65" s="140">
        <v>2651</v>
      </c>
      <c r="J65" s="115">
        <v>32</v>
      </c>
      <c r="K65" s="116">
        <v>1.2070916635231987</v>
      </c>
    </row>
    <row r="66" spans="1:11" ht="14.1" customHeight="1" x14ac:dyDescent="0.2">
      <c r="A66" s="306">
        <v>82</v>
      </c>
      <c r="B66" s="307" t="s">
        <v>301</v>
      </c>
      <c r="C66" s="308"/>
      <c r="D66" s="113">
        <v>2.8651322865132287</v>
      </c>
      <c r="E66" s="115">
        <v>7992</v>
      </c>
      <c r="F66" s="114">
        <v>7816</v>
      </c>
      <c r="G66" s="114">
        <v>7843</v>
      </c>
      <c r="H66" s="114">
        <v>7926</v>
      </c>
      <c r="I66" s="140">
        <v>7883</v>
      </c>
      <c r="J66" s="115">
        <v>109</v>
      </c>
      <c r="K66" s="116">
        <v>1.3827223138399087</v>
      </c>
    </row>
    <row r="67" spans="1:11" ht="14.1" customHeight="1" x14ac:dyDescent="0.2">
      <c r="A67" s="306" t="s">
        <v>302</v>
      </c>
      <c r="B67" s="307" t="s">
        <v>303</v>
      </c>
      <c r="C67" s="308"/>
      <c r="D67" s="113">
        <v>1.8211801821180182</v>
      </c>
      <c r="E67" s="115">
        <v>5080</v>
      </c>
      <c r="F67" s="114">
        <v>4949</v>
      </c>
      <c r="G67" s="114">
        <v>4966</v>
      </c>
      <c r="H67" s="114">
        <v>5010</v>
      </c>
      <c r="I67" s="140">
        <v>4942</v>
      </c>
      <c r="J67" s="115">
        <v>138</v>
      </c>
      <c r="K67" s="116">
        <v>2.7923917442331039</v>
      </c>
    </row>
    <row r="68" spans="1:11" ht="14.1" customHeight="1" x14ac:dyDescent="0.2">
      <c r="A68" s="306" t="s">
        <v>304</v>
      </c>
      <c r="B68" s="307" t="s">
        <v>305</v>
      </c>
      <c r="C68" s="308"/>
      <c r="D68" s="113">
        <v>0.55997705599770564</v>
      </c>
      <c r="E68" s="115">
        <v>1562</v>
      </c>
      <c r="F68" s="114">
        <v>1549</v>
      </c>
      <c r="G68" s="114">
        <v>1558</v>
      </c>
      <c r="H68" s="114">
        <v>1591</v>
      </c>
      <c r="I68" s="140">
        <v>1606</v>
      </c>
      <c r="J68" s="115">
        <v>-44</v>
      </c>
      <c r="K68" s="116">
        <v>-2.7397260273972601</v>
      </c>
    </row>
    <row r="69" spans="1:11" ht="14.1" customHeight="1" x14ac:dyDescent="0.2">
      <c r="A69" s="306">
        <v>83</v>
      </c>
      <c r="B69" s="307" t="s">
        <v>306</v>
      </c>
      <c r="C69" s="308"/>
      <c r="D69" s="113">
        <v>5.2229870222987023</v>
      </c>
      <c r="E69" s="115">
        <v>14569</v>
      </c>
      <c r="F69" s="114">
        <v>14241</v>
      </c>
      <c r="G69" s="114">
        <v>14251</v>
      </c>
      <c r="H69" s="114">
        <v>14224</v>
      </c>
      <c r="I69" s="140">
        <v>13920</v>
      </c>
      <c r="J69" s="115">
        <v>649</v>
      </c>
      <c r="K69" s="116">
        <v>4.6623563218390807</v>
      </c>
    </row>
    <row r="70" spans="1:11" ht="14.1" customHeight="1" x14ac:dyDescent="0.2">
      <c r="A70" s="306" t="s">
        <v>307</v>
      </c>
      <c r="B70" s="307" t="s">
        <v>308</v>
      </c>
      <c r="C70" s="308"/>
      <c r="D70" s="113">
        <v>4.6483114648311465</v>
      </c>
      <c r="E70" s="115">
        <v>12966</v>
      </c>
      <c r="F70" s="114">
        <v>12626</v>
      </c>
      <c r="G70" s="114">
        <v>12653</v>
      </c>
      <c r="H70" s="114">
        <v>12628</v>
      </c>
      <c r="I70" s="140">
        <v>12340</v>
      </c>
      <c r="J70" s="115">
        <v>626</v>
      </c>
      <c r="K70" s="116">
        <v>5.0729335494327392</v>
      </c>
    </row>
    <row r="71" spans="1:11" ht="14.1" customHeight="1" x14ac:dyDescent="0.2">
      <c r="A71" s="306"/>
      <c r="B71" s="307" t="s">
        <v>309</v>
      </c>
      <c r="C71" s="308"/>
      <c r="D71" s="113">
        <v>2.6794292679429268</v>
      </c>
      <c r="E71" s="115">
        <v>7474</v>
      </c>
      <c r="F71" s="114">
        <v>7152</v>
      </c>
      <c r="G71" s="114">
        <v>7210</v>
      </c>
      <c r="H71" s="114">
        <v>7205</v>
      </c>
      <c r="I71" s="140">
        <v>7041</v>
      </c>
      <c r="J71" s="115">
        <v>433</v>
      </c>
      <c r="K71" s="116">
        <v>6.1496946456469255</v>
      </c>
    </row>
    <row r="72" spans="1:11" ht="14.1" customHeight="1" x14ac:dyDescent="0.2">
      <c r="A72" s="306">
        <v>84</v>
      </c>
      <c r="B72" s="307" t="s">
        <v>310</v>
      </c>
      <c r="C72" s="308"/>
      <c r="D72" s="113">
        <v>4.440022944002294</v>
      </c>
      <c r="E72" s="115">
        <v>12385</v>
      </c>
      <c r="F72" s="114">
        <v>12349</v>
      </c>
      <c r="G72" s="114">
        <v>12188</v>
      </c>
      <c r="H72" s="114">
        <v>12497</v>
      </c>
      <c r="I72" s="140">
        <v>12204</v>
      </c>
      <c r="J72" s="115">
        <v>181</v>
      </c>
      <c r="K72" s="116">
        <v>1.483120288430023</v>
      </c>
    </row>
    <row r="73" spans="1:11" ht="14.1" customHeight="1" x14ac:dyDescent="0.2">
      <c r="A73" s="306" t="s">
        <v>311</v>
      </c>
      <c r="B73" s="307" t="s">
        <v>312</v>
      </c>
      <c r="C73" s="308"/>
      <c r="D73" s="113">
        <v>1.3859611385961139</v>
      </c>
      <c r="E73" s="115">
        <v>3866</v>
      </c>
      <c r="F73" s="114">
        <v>3898</v>
      </c>
      <c r="G73" s="114">
        <v>3893</v>
      </c>
      <c r="H73" s="114">
        <v>4112</v>
      </c>
      <c r="I73" s="140">
        <v>4149</v>
      </c>
      <c r="J73" s="115">
        <v>-283</v>
      </c>
      <c r="K73" s="116">
        <v>-6.8209207037840445</v>
      </c>
    </row>
    <row r="74" spans="1:11" ht="14.1" customHeight="1" x14ac:dyDescent="0.2">
      <c r="A74" s="306" t="s">
        <v>313</v>
      </c>
      <c r="B74" s="307" t="s">
        <v>314</v>
      </c>
      <c r="C74" s="308"/>
      <c r="D74" s="113">
        <v>0.54599555459955551</v>
      </c>
      <c r="E74" s="115">
        <v>1523</v>
      </c>
      <c r="F74" s="114">
        <v>1522</v>
      </c>
      <c r="G74" s="114">
        <v>1502</v>
      </c>
      <c r="H74" s="114">
        <v>1488</v>
      </c>
      <c r="I74" s="140">
        <v>1484</v>
      </c>
      <c r="J74" s="115">
        <v>39</v>
      </c>
      <c r="K74" s="116">
        <v>2.628032345013477</v>
      </c>
    </row>
    <row r="75" spans="1:11" ht="14.1" customHeight="1" x14ac:dyDescent="0.2">
      <c r="A75" s="306" t="s">
        <v>315</v>
      </c>
      <c r="B75" s="307" t="s">
        <v>316</v>
      </c>
      <c r="C75" s="308"/>
      <c r="D75" s="113">
        <v>1.9853731985373197</v>
      </c>
      <c r="E75" s="115">
        <v>5538</v>
      </c>
      <c r="F75" s="114">
        <v>5514</v>
      </c>
      <c r="G75" s="114">
        <v>5323</v>
      </c>
      <c r="H75" s="114">
        <v>5416</v>
      </c>
      <c r="I75" s="140">
        <v>5106</v>
      </c>
      <c r="J75" s="115">
        <v>432</v>
      </c>
      <c r="K75" s="116">
        <v>8.46063454759107</v>
      </c>
    </row>
    <row r="76" spans="1:11" ht="14.1" customHeight="1" x14ac:dyDescent="0.2">
      <c r="A76" s="306">
        <v>91</v>
      </c>
      <c r="B76" s="307" t="s">
        <v>317</v>
      </c>
      <c r="C76" s="308"/>
      <c r="D76" s="113">
        <v>0.35706603570660356</v>
      </c>
      <c r="E76" s="115">
        <v>996</v>
      </c>
      <c r="F76" s="114">
        <v>1009</v>
      </c>
      <c r="G76" s="114">
        <v>1034</v>
      </c>
      <c r="H76" s="114">
        <v>1083</v>
      </c>
      <c r="I76" s="140">
        <v>1076</v>
      </c>
      <c r="J76" s="115">
        <v>-80</v>
      </c>
      <c r="K76" s="116">
        <v>-7.4349442379182156</v>
      </c>
    </row>
    <row r="77" spans="1:11" ht="14.1" customHeight="1" x14ac:dyDescent="0.2">
      <c r="A77" s="306">
        <v>92</v>
      </c>
      <c r="B77" s="307" t="s">
        <v>318</v>
      </c>
      <c r="C77" s="308"/>
      <c r="D77" s="113">
        <v>3.8266293826629383</v>
      </c>
      <c r="E77" s="115">
        <v>10674</v>
      </c>
      <c r="F77" s="114">
        <v>10767</v>
      </c>
      <c r="G77" s="114">
        <v>10932</v>
      </c>
      <c r="H77" s="114">
        <v>11074</v>
      </c>
      <c r="I77" s="140">
        <v>11140</v>
      </c>
      <c r="J77" s="115">
        <v>-466</v>
      </c>
      <c r="K77" s="116">
        <v>-4.1831238779174145</v>
      </c>
    </row>
    <row r="78" spans="1:11" ht="14.1" customHeight="1" x14ac:dyDescent="0.2">
      <c r="A78" s="306">
        <v>93</v>
      </c>
      <c r="B78" s="307" t="s">
        <v>319</v>
      </c>
      <c r="C78" s="308"/>
      <c r="D78" s="113">
        <v>0.11722951172295117</v>
      </c>
      <c r="E78" s="115">
        <v>327</v>
      </c>
      <c r="F78" s="114">
        <v>330</v>
      </c>
      <c r="G78" s="114">
        <v>345</v>
      </c>
      <c r="H78" s="114">
        <v>355</v>
      </c>
      <c r="I78" s="140">
        <v>354</v>
      </c>
      <c r="J78" s="115">
        <v>-27</v>
      </c>
      <c r="K78" s="116">
        <v>-7.6271186440677967</v>
      </c>
    </row>
    <row r="79" spans="1:11" ht="14.1" customHeight="1" x14ac:dyDescent="0.2">
      <c r="A79" s="306">
        <v>94</v>
      </c>
      <c r="B79" s="307" t="s">
        <v>320</v>
      </c>
      <c r="C79" s="308"/>
      <c r="D79" s="113">
        <v>0.97583709758370973</v>
      </c>
      <c r="E79" s="115">
        <v>2722</v>
      </c>
      <c r="F79" s="114">
        <v>2755</v>
      </c>
      <c r="G79" s="114">
        <v>2779</v>
      </c>
      <c r="H79" s="114">
        <v>2691</v>
      </c>
      <c r="I79" s="140">
        <v>2800</v>
      </c>
      <c r="J79" s="115">
        <v>-78</v>
      </c>
      <c r="K79" s="116">
        <v>-2.7857142857142856</v>
      </c>
    </row>
    <row r="80" spans="1:11" ht="14.1" customHeight="1" x14ac:dyDescent="0.2">
      <c r="A80" s="310" t="s">
        <v>321</v>
      </c>
      <c r="B80" s="311" t="s">
        <v>322</v>
      </c>
      <c r="C80" s="312"/>
      <c r="D80" s="125">
        <v>0.29970602997060297</v>
      </c>
      <c r="E80" s="143">
        <v>836</v>
      </c>
      <c r="F80" s="144">
        <v>803</v>
      </c>
      <c r="G80" s="144">
        <v>820</v>
      </c>
      <c r="H80" s="144">
        <v>814</v>
      </c>
      <c r="I80" s="145">
        <v>848</v>
      </c>
      <c r="J80" s="143">
        <v>-12</v>
      </c>
      <c r="K80" s="146">
        <v>-1.4150943396226414</v>
      </c>
    </row>
    <row r="81" spans="1:11" s="151" customFormat="1" ht="11.25" customHeight="1" x14ac:dyDescent="0.15">
      <c r="B81" s="147"/>
      <c r="C81" s="147"/>
      <c r="D81" s="148"/>
      <c r="E81" s="148"/>
      <c r="F81" s="148"/>
      <c r="G81" s="149"/>
      <c r="H81" s="148"/>
      <c r="I81" s="148"/>
      <c r="J81" s="217"/>
      <c r="K81" s="269" t="s">
        <v>45</v>
      </c>
    </row>
    <row r="82" spans="1:11" s="151" customFormat="1" ht="12.75" customHeight="1" x14ac:dyDescent="0.15">
      <c r="A82" s="214" t="s">
        <v>122</v>
      </c>
    </row>
    <row r="83" spans="1:11" ht="19.5" customHeight="1" x14ac:dyDescent="0.2">
      <c r="A83" s="277" t="s">
        <v>323</v>
      </c>
    </row>
    <row r="84" spans="1:11" s="151" customFormat="1" ht="18" customHeight="1" x14ac:dyDescent="0.15">
      <c r="A84" s="619" t="s">
        <v>324</v>
      </c>
      <c r="B84" s="619"/>
      <c r="C84" s="619"/>
      <c r="D84" s="619"/>
      <c r="E84" s="619"/>
      <c r="F84" s="619"/>
      <c r="G84" s="619"/>
      <c r="H84" s="619"/>
      <c r="I84" s="619"/>
      <c r="J84" s="619"/>
      <c r="K84" s="619"/>
    </row>
    <row r="85" spans="1:11" ht="22.5" customHeight="1" x14ac:dyDescent="0.2">
      <c r="A85" s="619"/>
      <c r="B85" s="619"/>
      <c r="C85" s="619"/>
      <c r="D85" s="619"/>
      <c r="E85" s="619"/>
      <c r="F85" s="619"/>
      <c r="G85" s="619"/>
      <c r="H85" s="619"/>
      <c r="I85" s="619"/>
      <c r="J85" s="619"/>
      <c r="K85" s="619"/>
    </row>
    <row r="86" spans="1:11" ht="18" customHeight="1" x14ac:dyDescent="0.2">
      <c r="A86" s="620"/>
      <c r="B86" s="620"/>
      <c r="C86" s="620"/>
      <c r="D86" s="620"/>
      <c r="E86" s="620"/>
      <c r="F86" s="620"/>
      <c r="G86" s="620"/>
      <c r="H86" s="620"/>
      <c r="I86" s="620"/>
      <c r="J86" s="620"/>
      <c r="K86" s="620"/>
    </row>
    <row r="87" spans="1:11" ht="18" customHeight="1" x14ac:dyDescent="0.2"/>
    <row r="88" spans="1:11" ht="18" customHeight="1" x14ac:dyDescent="0.2"/>
    <row r="89" spans="1:11" ht="18" customHeight="1" x14ac:dyDescent="0.2"/>
    <row r="90" spans="1:11" ht="18" customHeight="1" x14ac:dyDescent="0.2"/>
    <row r="91" spans="1:11" ht="18" customHeight="1" x14ac:dyDescent="0.2"/>
    <row r="92" spans="1:11" ht="18" customHeight="1" x14ac:dyDescent="0.2"/>
    <row r="93" spans="1:11" ht="18" customHeight="1" x14ac:dyDescent="0.2"/>
    <row r="94" spans="1:11" ht="18" customHeight="1" x14ac:dyDescent="0.2"/>
    <row r="95" spans="1:11" ht="18" customHeight="1" x14ac:dyDescent="0.2"/>
    <row r="96" spans="1:11"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sheetData>
  <mergeCells count="15">
    <mergeCell ref="A84:K84"/>
    <mergeCell ref="A85:K85"/>
    <mergeCell ref="A86:K86"/>
    <mergeCell ref="A3:K3"/>
    <mergeCell ref="A4:K4"/>
    <mergeCell ref="A5:E5"/>
    <mergeCell ref="A7:C10"/>
    <mergeCell ref="D7:D10"/>
    <mergeCell ref="E7:I7"/>
    <mergeCell ref="J7:K8"/>
    <mergeCell ref="E8:E9"/>
    <mergeCell ref="F8:F9"/>
    <mergeCell ref="G8:G9"/>
    <mergeCell ref="H8:H9"/>
    <mergeCell ref="I8:I9"/>
  </mergeCells>
  <printOptions horizontalCentered="1"/>
  <pageMargins left="0.70866141732283472" right="0.31496062992125984" top="0.74803149606299213" bottom="0.74803149606299213" header="0.31496062992125984" footer="0.31496062992125984"/>
  <pageSetup paperSize="9" scale="80" fitToHeight="2" orientation="portrait" r:id="rId1"/>
  <headerFooter alignWithMargins="0"/>
  <rowBreaks count="1" manualBreakCount="1">
    <brk id="61"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P72"/>
  <sheetViews>
    <sheetView showGridLines="0" zoomScaleNormal="100" workbookViewId="0"/>
  </sheetViews>
  <sheetFormatPr baseColWidth="10" defaultColWidth="8.85546875" defaultRowHeight="15.95" customHeight="1" x14ac:dyDescent="0.2"/>
  <cols>
    <col min="1" max="1" width="3.7109375" style="97" customWidth="1"/>
    <col min="2" max="2" width="24"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6" s="91" customFormat="1" ht="36.75" customHeight="1" x14ac:dyDescent="0.2">
      <c r="A1" s="88"/>
      <c r="B1" s="89"/>
      <c r="C1" s="90"/>
      <c r="D1" s="90"/>
      <c r="E1" s="90"/>
      <c r="F1" s="90"/>
      <c r="G1" s="89"/>
      <c r="H1" s="89"/>
      <c r="I1" s="89"/>
      <c r="J1" s="15" t="s">
        <v>6</v>
      </c>
      <c r="K1"/>
      <c r="L1"/>
      <c r="M1"/>
      <c r="N1"/>
      <c r="O1"/>
      <c r="P1"/>
    </row>
    <row r="2" spans="1:16" s="91" customFormat="1" ht="11.25" customHeight="1" x14ac:dyDescent="0.2">
      <c r="A2" s="92"/>
      <c r="B2" s="93"/>
      <c r="C2" s="93"/>
      <c r="D2" s="93"/>
      <c r="E2" s="93"/>
      <c r="F2" s="93"/>
      <c r="G2" s="93"/>
      <c r="H2" s="93"/>
      <c r="I2" s="93"/>
      <c r="J2" s="93"/>
      <c r="K2"/>
      <c r="L2"/>
      <c r="M2"/>
      <c r="N2"/>
      <c r="O2"/>
      <c r="P2"/>
    </row>
    <row r="3" spans="1:16" s="94" customFormat="1" ht="20.100000000000001" customHeight="1" x14ac:dyDescent="0.2">
      <c r="A3" s="570" t="s">
        <v>325</v>
      </c>
      <c r="B3" s="570"/>
      <c r="C3" s="570"/>
      <c r="D3" s="570"/>
      <c r="E3" s="570"/>
      <c r="F3" s="570"/>
      <c r="G3" s="570"/>
      <c r="H3" s="570"/>
      <c r="I3" s="570"/>
      <c r="J3" s="570"/>
      <c r="K3"/>
      <c r="L3"/>
      <c r="M3"/>
      <c r="N3"/>
      <c r="O3"/>
      <c r="P3"/>
    </row>
    <row r="4" spans="1:16" s="94" customFormat="1" ht="12" customHeight="1" x14ac:dyDescent="0.2">
      <c r="A4" s="572" t="s">
        <v>126</v>
      </c>
      <c r="B4" s="572"/>
      <c r="C4" s="572"/>
      <c r="D4" s="572"/>
      <c r="E4" s="572"/>
      <c r="F4" s="572"/>
      <c r="G4" s="572"/>
      <c r="H4" s="572"/>
      <c r="I4" s="572"/>
      <c r="J4" s="572"/>
      <c r="K4"/>
      <c r="L4"/>
      <c r="M4"/>
      <c r="N4"/>
      <c r="O4"/>
      <c r="P4"/>
    </row>
    <row r="5" spans="1:16" s="94" customFormat="1" ht="12" customHeight="1" x14ac:dyDescent="0.2">
      <c r="A5" s="572" t="s">
        <v>57</v>
      </c>
      <c r="B5" s="572"/>
      <c r="C5" s="572"/>
      <c r="D5" s="572"/>
      <c r="E5" s="252"/>
      <c r="F5" s="252"/>
      <c r="G5" s="252"/>
      <c r="H5" s="252"/>
      <c r="I5" s="252"/>
      <c r="J5" s="252"/>
      <c r="K5"/>
      <c r="L5"/>
      <c r="M5"/>
      <c r="N5"/>
      <c r="O5"/>
      <c r="P5"/>
    </row>
    <row r="6" spans="1:16" s="94" customFormat="1" ht="11.25" customHeight="1" x14ac:dyDescent="0.2">
      <c r="A6" s="227"/>
      <c r="B6" s="228"/>
      <c r="C6" s="228"/>
      <c r="D6" s="228"/>
      <c r="E6" s="228"/>
      <c r="F6" s="228"/>
      <c r="G6" s="228"/>
      <c r="H6" s="228"/>
      <c r="I6" s="228"/>
      <c r="J6" s="228"/>
      <c r="K6"/>
      <c r="L6"/>
      <c r="M6"/>
      <c r="N6"/>
      <c r="O6"/>
      <c r="P6"/>
    </row>
    <row r="7" spans="1:16" s="91" customFormat="1" ht="12" customHeight="1" x14ac:dyDescent="0.2">
      <c r="A7" s="575" t="s">
        <v>326</v>
      </c>
      <c r="B7" s="576"/>
      <c r="C7" s="581" t="s">
        <v>180</v>
      </c>
      <c r="D7" s="584" t="s">
        <v>327</v>
      </c>
      <c r="E7" s="585"/>
      <c r="F7" s="585"/>
      <c r="G7" s="585"/>
      <c r="H7" s="586"/>
      <c r="I7" s="587" t="s">
        <v>182</v>
      </c>
      <c r="J7" s="588"/>
      <c r="K7"/>
      <c r="L7"/>
      <c r="M7"/>
      <c r="N7"/>
      <c r="O7"/>
      <c r="P7"/>
    </row>
    <row r="8" spans="1:16" ht="21.75" customHeight="1" x14ac:dyDescent="0.2">
      <c r="A8" s="577"/>
      <c r="B8" s="578"/>
      <c r="C8" s="582"/>
      <c r="D8" s="591" t="s">
        <v>97</v>
      </c>
      <c r="E8" s="591" t="s">
        <v>98</v>
      </c>
      <c r="F8" s="591" t="s">
        <v>99</v>
      </c>
      <c r="G8" s="591" t="s">
        <v>100</v>
      </c>
      <c r="H8" s="591" t="s">
        <v>101</v>
      </c>
      <c r="I8" s="589"/>
      <c r="J8" s="590"/>
      <c r="K8"/>
      <c r="L8"/>
      <c r="M8"/>
      <c r="N8"/>
      <c r="O8"/>
      <c r="P8"/>
    </row>
    <row r="9" spans="1:16" ht="12" customHeight="1" x14ac:dyDescent="0.2">
      <c r="A9" s="577"/>
      <c r="B9" s="578"/>
      <c r="C9" s="582"/>
      <c r="D9" s="592"/>
      <c r="E9" s="592"/>
      <c r="F9" s="592"/>
      <c r="G9" s="592"/>
      <c r="H9" s="592"/>
      <c r="I9" s="98" t="s">
        <v>102</v>
      </c>
      <c r="J9" s="99" t="s">
        <v>103</v>
      </c>
      <c r="K9"/>
      <c r="L9"/>
      <c r="M9"/>
      <c r="N9"/>
      <c r="O9"/>
      <c r="P9"/>
    </row>
    <row r="10" spans="1:16" ht="12" customHeight="1" x14ac:dyDescent="0.2">
      <c r="A10" s="579"/>
      <c r="B10" s="580"/>
      <c r="C10" s="583"/>
      <c r="D10" s="100">
        <v>1</v>
      </c>
      <c r="E10" s="100">
        <v>2</v>
      </c>
      <c r="F10" s="100">
        <v>3</v>
      </c>
      <c r="G10" s="100">
        <v>4</v>
      </c>
      <c r="H10" s="100">
        <v>5</v>
      </c>
      <c r="I10" s="100">
        <v>6</v>
      </c>
      <c r="J10" s="100">
        <v>7</v>
      </c>
      <c r="K10"/>
      <c r="L10"/>
      <c r="M10"/>
      <c r="N10"/>
      <c r="O10"/>
      <c r="P10"/>
    </row>
    <row r="11" spans="1:16" s="110" customFormat="1" ht="18" customHeight="1" x14ac:dyDescent="0.2">
      <c r="A11" s="102" t="s">
        <v>13</v>
      </c>
      <c r="B11" s="103"/>
      <c r="C11" s="104"/>
      <c r="D11" s="313"/>
      <c r="E11" s="314"/>
      <c r="F11" s="314"/>
      <c r="G11" s="314"/>
      <c r="H11" s="315"/>
      <c r="I11" s="316"/>
      <c r="J11" s="317"/>
      <c r="K11"/>
      <c r="L11"/>
      <c r="M11"/>
      <c r="N11"/>
      <c r="O11"/>
      <c r="P11"/>
    </row>
    <row r="12" spans="1:16" s="110" customFormat="1" ht="17.100000000000001" customHeight="1" x14ac:dyDescent="0.2">
      <c r="A12" s="111" t="s">
        <v>104</v>
      </c>
      <c r="B12" s="112"/>
      <c r="C12" s="113">
        <v>100</v>
      </c>
      <c r="D12" s="115">
        <v>34758</v>
      </c>
      <c r="E12" s="114">
        <v>33455</v>
      </c>
      <c r="F12" s="114">
        <v>34810</v>
      </c>
      <c r="G12" s="114">
        <v>36994</v>
      </c>
      <c r="H12" s="140">
        <v>36580</v>
      </c>
      <c r="I12" s="115">
        <v>-1822</v>
      </c>
      <c r="J12" s="116">
        <v>-4.9808638600328052</v>
      </c>
      <c r="K12"/>
      <c r="L12"/>
      <c r="M12"/>
      <c r="N12"/>
      <c r="O12"/>
      <c r="P12"/>
    </row>
    <row r="13" spans="1:16" s="110" customFormat="1" ht="14.45" customHeight="1" x14ac:dyDescent="0.2">
      <c r="A13" s="120" t="s">
        <v>105</v>
      </c>
      <c r="B13" s="119" t="s">
        <v>106</v>
      </c>
      <c r="C13" s="113">
        <v>45.224121065653954</v>
      </c>
      <c r="D13" s="115">
        <v>15719</v>
      </c>
      <c r="E13" s="114">
        <v>15236</v>
      </c>
      <c r="F13" s="114">
        <v>15941</v>
      </c>
      <c r="G13" s="114">
        <v>16753</v>
      </c>
      <c r="H13" s="140">
        <v>16485</v>
      </c>
      <c r="I13" s="115">
        <v>-766</v>
      </c>
      <c r="J13" s="116">
        <v>-4.6466484683045195</v>
      </c>
      <c r="K13"/>
      <c r="L13"/>
      <c r="M13"/>
      <c r="N13"/>
      <c r="O13"/>
      <c r="P13"/>
    </row>
    <row r="14" spans="1:16" s="110" customFormat="1" ht="14.45" customHeight="1" x14ac:dyDescent="0.2">
      <c r="A14" s="120"/>
      <c r="B14" s="119" t="s">
        <v>107</v>
      </c>
      <c r="C14" s="113">
        <v>54.775878934346046</v>
      </c>
      <c r="D14" s="115">
        <v>19039</v>
      </c>
      <c r="E14" s="114">
        <v>18219</v>
      </c>
      <c r="F14" s="114">
        <v>18869</v>
      </c>
      <c r="G14" s="114">
        <v>20241</v>
      </c>
      <c r="H14" s="140">
        <v>20095</v>
      </c>
      <c r="I14" s="115">
        <v>-1056</v>
      </c>
      <c r="J14" s="116">
        <v>-5.2550385668076638</v>
      </c>
      <c r="K14"/>
      <c r="L14"/>
      <c r="M14"/>
      <c r="N14"/>
      <c r="O14"/>
      <c r="P14"/>
    </row>
    <row r="15" spans="1:16" s="110" customFormat="1" ht="14.45" customHeight="1" x14ac:dyDescent="0.2">
      <c r="A15" s="118" t="s">
        <v>105</v>
      </c>
      <c r="B15" s="121" t="s">
        <v>108</v>
      </c>
      <c r="C15" s="113">
        <v>21.730249151274528</v>
      </c>
      <c r="D15" s="115">
        <v>7553</v>
      </c>
      <c r="E15" s="114">
        <v>7287</v>
      </c>
      <c r="F15" s="114">
        <v>7678</v>
      </c>
      <c r="G15" s="114">
        <v>8575</v>
      </c>
      <c r="H15" s="140">
        <v>8208</v>
      </c>
      <c r="I15" s="115">
        <v>-655</v>
      </c>
      <c r="J15" s="116">
        <v>-7.9800194931773882</v>
      </c>
      <c r="K15"/>
      <c r="L15"/>
      <c r="M15"/>
      <c r="N15"/>
      <c r="O15"/>
      <c r="P15"/>
    </row>
    <row r="16" spans="1:16" s="110" customFormat="1" ht="14.45" customHeight="1" x14ac:dyDescent="0.2">
      <c r="A16" s="118"/>
      <c r="B16" s="121" t="s">
        <v>109</v>
      </c>
      <c r="C16" s="113">
        <v>45.995166580355601</v>
      </c>
      <c r="D16" s="115">
        <v>15987</v>
      </c>
      <c r="E16" s="114">
        <v>15376</v>
      </c>
      <c r="F16" s="114">
        <v>15970</v>
      </c>
      <c r="G16" s="114">
        <v>17003</v>
      </c>
      <c r="H16" s="140">
        <v>16991</v>
      </c>
      <c r="I16" s="115">
        <v>-1004</v>
      </c>
      <c r="J16" s="116">
        <v>-5.9090106526984876</v>
      </c>
      <c r="K16"/>
      <c r="L16"/>
      <c r="M16"/>
      <c r="N16"/>
      <c r="O16"/>
      <c r="P16"/>
    </row>
    <row r="17" spans="1:16" s="110" customFormat="1" ht="14.45" customHeight="1" x14ac:dyDescent="0.2">
      <c r="A17" s="118"/>
      <c r="B17" s="121" t="s">
        <v>110</v>
      </c>
      <c r="C17" s="113">
        <v>14.629725530813051</v>
      </c>
      <c r="D17" s="115">
        <v>5085</v>
      </c>
      <c r="E17" s="114">
        <v>4834</v>
      </c>
      <c r="F17" s="114">
        <v>4998</v>
      </c>
      <c r="G17" s="114">
        <v>5116</v>
      </c>
      <c r="H17" s="140">
        <v>5188</v>
      </c>
      <c r="I17" s="115">
        <v>-103</v>
      </c>
      <c r="J17" s="116">
        <v>-1.9853508095605243</v>
      </c>
      <c r="K17"/>
      <c r="L17"/>
      <c r="M17"/>
      <c r="N17"/>
      <c r="O17"/>
      <c r="P17"/>
    </row>
    <row r="18" spans="1:16" s="110" customFormat="1" ht="14.45" customHeight="1" x14ac:dyDescent="0.2">
      <c r="A18" s="120"/>
      <c r="B18" s="121" t="s">
        <v>111</v>
      </c>
      <c r="C18" s="113">
        <v>17.64485873755682</v>
      </c>
      <c r="D18" s="115">
        <v>6133</v>
      </c>
      <c r="E18" s="114">
        <v>5958</v>
      </c>
      <c r="F18" s="114">
        <v>6164</v>
      </c>
      <c r="G18" s="114">
        <v>6300</v>
      </c>
      <c r="H18" s="140">
        <v>6193</v>
      </c>
      <c r="I18" s="115">
        <v>-60</v>
      </c>
      <c r="J18" s="116">
        <v>-0.9688357823348942</v>
      </c>
      <c r="K18"/>
      <c r="L18"/>
      <c r="M18"/>
      <c r="N18"/>
      <c r="O18"/>
      <c r="P18"/>
    </row>
    <row r="19" spans="1:16" s="110" customFormat="1" ht="14.45" customHeight="1" x14ac:dyDescent="0.2">
      <c r="A19" s="120"/>
      <c r="B19" s="121" t="s">
        <v>112</v>
      </c>
      <c r="C19" s="113">
        <v>1.7204672305656252</v>
      </c>
      <c r="D19" s="115">
        <v>598</v>
      </c>
      <c r="E19" s="114">
        <v>571</v>
      </c>
      <c r="F19" s="114">
        <v>636</v>
      </c>
      <c r="G19" s="114">
        <v>682</v>
      </c>
      <c r="H19" s="140">
        <v>695</v>
      </c>
      <c r="I19" s="115">
        <v>-97</v>
      </c>
      <c r="J19" s="116">
        <v>-13.956834532374101</v>
      </c>
      <c r="K19"/>
      <c r="L19"/>
      <c r="M19"/>
      <c r="N19"/>
      <c r="O19"/>
      <c r="P19"/>
    </row>
    <row r="20" spans="1:16" s="110" customFormat="1" ht="14.45" customHeight="1" x14ac:dyDescent="0.2">
      <c r="A20" s="120" t="s">
        <v>113</v>
      </c>
      <c r="B20" s="119" t="s">
        <v>116</v>
      </c>
      <c r="C20" s="113">
        <v>90.992001841302724</v>
      </c>
      <c r="D20" s="115">
        <v>31627</v>
      </c>
      <c r="E20" s="114">
        <v>30689</v>
      </c>
      <c r="F20" s="114">
        <v>31843</v>
      </c>
      <c r="G20" s="114">
        <v>33802</v>
      </c>
      <c r="H20" s="140">
        <v>33463</v>
      </c>
      <c r="I20" s="115">
        <v>-1836</v>
      </c>
      <c r="J20" s="116">
        <v>-5.486656904640947</v>
      </c>
      <c r="K20"/>
      <c r="L20"/>
      <c r="M20"/>
      <c r="N20"/>
      <c r="O20"/>
      <c r="P20"/>
    </row>
    <row r="21" spans="1:16" s="110" customFormat="1" ht="14.45" customHeight="1" x14ac:dyDescent="0.2">
      <c r="A21" s="123"/>
      <c r="B21" s="124" t="s">
        <v>117</v>
      </c>
      <c r="C21" s="125">
        <v>8.8756545255768451</v>
      </c>
      <c r="D21" s="143">
        <v>3085</v>
      </c>
      <c r="E21" s="144">
        <v>2729</v>
      </c>
      <c r="F21" s="144">
        <v>2928</v>
      </c>
      <c r="G21" s="144">
        <v>3152</v>
      </c>
      <c r="H21" s="145">
        <v>3079</v>
      </c>
      <c r="I21" s="143">
        <v>6</v>
      </c>
      <c r="J21" s="146">
        <v>0.19486846378694381</v>
      </c>
      <c r="K21"/>
      <c r="L21"/>
      <c r="M21"/>
      <c r="N21"/>
      <c r="O21"/>
      <c r="P21"/>
    </row>
    <row r="22" spans="1:16" s="110" customFormat="1" ht="18" customHeight="1" x14ac:dyDescent="0.2">
      <c r="A22" s="126" t="s">
        <v>129</v>
      </c>
      <c r="B22" s="103"/>
      <c r="C22" s="104"/>
      <c r="D22" s="235"/>
      <c r="E22" s="236"/>
      <c r="F22" s="236"/>
      <c r="G22" s="236"/>
      <c r="H22" s="241"/>
      <c r="I22" s="316"/>
      <c r="J22" s="317"/>
      <c r="K22"/>
      <c r="L22"/>
      <c r="M22"/>
      <c r="N22"/>
      <c r="O22"/>
      <c r="P22"/>
    </row>
    <row r="23" spans="1:16" s="110" customFormat="1" ht="17.100000000000001" customHeight="1" x14ac:dyDescent="0.2">
      <c r="A23" s="111" t="s">
        <v>104</v>
      </c>
      <c r="B23" s="112"/>
      <c r="C23" s="113">
        <v>100</v>
      </c>
      <c r="D23" s="115">
        <v>210849</v>
      </c>
      <c r="E23" s="114">
        <v>206344</v>
      </c>
      <c r="F23" s="114">
        <v>211191</v>
      </c>
      <c r="G23" s="114">
        <v>221416</v>
      </c>
      <c r="H23" s="140">
        <v>220956</v>
      </c>
      <c r="I23" s="115">
        <v>-10107</v>
      </c>
      <c r="J23" s="116">
        <v>-4.5742138706348774</v>
      </c>
      <c r="K23"/>
      <c r="L23"/>
      <c r="M23"/>
      <c r="N23"/>
      <c r="O23"/>
      <c r="P23"/>
    </row>
    <row r="24" spans="1:16" s="110" customFormat="1" ht="14.45" customHeight="1" x14ac:dyDescent="0.2">
      <c r="A24" s="120" t="s">
        <v>105</v>
      </c>
      <c r="B24" s="119" t="s">
        <v>106</v>
      </c>
      <c r="C24" s="113">
        <v>45.169766041100502</v>
      </c>
      <c r="D24" s="115">
        <v>95240</v>
      </c>
      <c r="E24" s="114">
        <v>93254</v>
      </c>
      <c r="F24" s="114">
        <v>95552</v>
      </c>
      <c r="G24" s="114">
        <v>98939</v>
      </c>
      <c r="H24" s="140">
        <v>98664</v>
      </c>
      <c r="I24" s="115">
        <v>-3424</v>
      </c>
      <c r="J24" s="116">
        <v>-3.4703640638936188</v>
      </c>
      <c r="K24"/>
      <c r="L24"/>
      <c r="M24"/>
      <c r="N24"/>
      <c r="O24"/>
      <c r="P24"/>
    </row>
    <row r="25" spans="1:16" s="110" customFormat="1" ht="14.45" customHeight="1" x14ac:dyDescent="0.2">
      <c r="A25" s="120"/>
      <c r="B25" s="119" t="s">
        <v>107</v>
      </c>
      <c r="C25" s="113">
        <v>54.830233958899498</v>
      </c>
      <c r="D25" s="115">
        <v>115609</v>
      </c>
      <c r="E25" s="114">
        <v>113090</v>
      </c>
      <c r="F25" s="114">
        <v>115639</v>
      </c>
      <c r="G25" s="114">
        <v>122477</v>
      </c>
      <c r="H25" s="140">
        <v>122292</v>
      </c>
      <c r="I25" s="115">
        <v>-6683</v>
      </c>
      <c r="J25" s="116">
        <v>-5.4647891930788601</v>
      </c>
      <c r="K25"/>
      <c r="L25"/>
      <c r="M25"/>
      <c r="N25"/>
      <c r="O25"/>
      <c r="P25"/>
    </row>
    <row r="26" spans="1:16" s="110" customFormat="1" ht="14.45" customHeight="1" x14ac:dyDescent="0.2">
      <c r="A26" s="118" t="s">
        <v>105</v>
      </c>
      <c r="B26" s="121" t="s">
        <v>108</v>
      </c>
      <c r="C26" s="113">
        <v>16.379968603123562</v>
      </c>
      <c r="D26" s="115">
        <v>34537</v>
      </c>
      <c r="E26" s="114">
        <v>33470</v>
      </c>
      <c r="F26" s="114">
        <v>33916</v>
      </c>
      <c r="G26" s="114">
        <v>36199</v>
      </c>
      <c r="H26" s="140">
        <v>35407</v>
      </c>
      <c r="I26" s="115">
        <v>-870</v>
      </c>
      <c r="J26" s="116">
        <v>-2.457141243256983</v>
      </c>
      <c r="K26"/>
      <c r="L26"/>
      <c r="M26"/>
      <c r="N26"/>
      <c r="O26"/>
      <c r="P26"/>
    </row>
    <row r="27" spans="1:16" s="110" customFormat="1" ht="14.45" customHeight="1" x14ac:dyDescent="0.2">
      <c r="A27" s="118"/>
      <c r="B27" s="121" t="s">
        <v>109</v>
      </c>
      <c r="C27" s="113">
        <v>39.836565504223401</v>
      </c>
      <c r="D27" s="115">
        <v>83995</v>
      </c>
      <c r="E27" s="114">
        <v>82053</v>
      </c>
      <c r="F27" s="114">
        <v>84195</v>
      </c>
      <c r="G27" s="114">
        <v>88824</v>
      </c>
      <c r="H27" s="140">
        <v>88671</v>
      </c>
      <c r="I27" s="115">
        <v>-4676</v>
      </c>
      <c r="J27" s="116">
        <v>-5.2734264866754632</v>
      </c>
      <c r="K27"/>
      <c r="L27"/>
      <c r="M27"/>
      <c r="N27"/>
      <c r="O27"/>
      <c r="P27"/>
    </row>
    <row r="28" spans="1:16" s="110" customFormat="1" ht="14.45" customHeight="1" x14ac:dyDescent="0.2">
      <c r="A28" s="118"/>
      <c r="B28" s="121" t="s">
        <v>110</v>
      </c>
      <c r="C28" s="113">
        <v>19.084273579670761</v>
      </c>
      <c r="D28" s="115">
        <v>40239</v>
      </c>
      <c r="E28" s="114">
        <v>40072</v>
      </c>
      <c r="F28" s="114">
        <v>41507</v>
      </c>
      <c r="G28" s="114">
        <v>42873</v>
      </c>
      <c r="H28" s="140">
        <v>43663</v>
      </c>
      <c r="I28" s="115">
        <v>-3424</v>
      </c>
      <c r="J28" s="116">
        <v>-7.8418798525066986</v>
      </c>
      <c r="K28"/>
      <c r="L28"/>
      <c r="M28"/>
      <c r="N28"/>
      <c r="O28"/>
      <c r="P28"/>
    </row>
    <row r="29" spans="1:16" s="110" customFormat="1" ht="14.45" customHeight="1" x14ac:dyDescent="0.2">
      <c r="A29" s="118"/>
      <c r="B29" s="121" t="s">
        <v>111</v>
      </c>
      <c r="C29" s="113">
        <v>24.699192312982277</v>
      </c>
      <c r="D29" s="115">
        <v>52078</v>
      </c>
      <c r="E29" s="114">
        <v>50749</v>
      </c>
      <c r="F29" s="114">
        <v>51572</v>
      </c>
      <c r="G29" s="114">
        <v>53519</v>
      </c>
      <c r="H29" s="140">
        <v>53214</v>
      </c>
      <c r="I29" s="115">
        <v>-1136</v>
      </c>
      <c r="J29" s="116">
        <v>-2.1347765625587249</v>
      </c>
      <c r="K29"/>
      <c r="L29"/>
      <c r="M29"/>
      <c r="N29"/>
      <c r="O29"/>
      <c r="P29"/>
    </row>
    <row r="30" spans="1:16" s="110" customFormat="1" ht="14.45" customHeight="1" x14ac:dyDescent="0.2">
      <c r="A30" s="120"/>
      <c r="B30" s="121" t="s">
        <v>112</v>
      </c>
      <c r="C30" s="113">
        <v>2.7071506148950197</v>
      </c>
      <c r="D30" s="115">
        <v>5708</v>
      </c>
      <c r="E30" s="114">
        <v>5573</v>
      </c>
      <c r="F30" s="114">
        <v>5776</v>
      </c>
      <c r="G30" s="114">
        <v>6057</v>
      </c>
      <c r="H30" s="140">
        <v>6154</v>
      </c>
      <c r="I30" s="115">
        <v>-446</v>
      </c>
      <c r="J30" s="116">
        <v>-7.2473188170295746</v>
      </c>
      <c r="K30"/>
      <c r="L30"/>
      <c r="M30"/>
      <c r="N30"/>
      <c r="O30"/>
      <c r="P30"/>
    </row>
    <row r="31" spans="1:16" s="110" customFormat="1" ht="14.45" customHeight="1" x14ac:dyDescent="0.2">
      <c r="A31" s="120" t="s">
        <v>113</v>
      </c>
      <c r="B31" s="119" t="s">
        <v>116</v>
      </c>
      <c r="C31" s="113">
        <v>94.071112502312076</v>
      </c>
      <c r="D31" s="115">
        <v>198348</v>
      </c>
      <c r="E31" s="114">
        <v>195043</v>
      </c>
      <c r="F31" s="114">
        <v>199345</v>
      </c>
      <c r="G31" s="114">
        <v>208839</v>
      </c>
      <c r="H31" s="140">
        <v>208590</v>
      </c>
      <c r="I31" s="115">
        <v>-10242</v>
      </c>
      <c r="J31" s="116">
        <v>-4.9101107435639291</v>
      </c>
      <c r="K31"/>
      <c r="L31"/>
      <c r="M31"/>
      <c r="N31"/>
      <c r="O31"/>
      <c r="P31"/>
    </row>
    <row r="32" spans="1:16" s="110" customFormat="1" ht="14.45" customHeight="1" x14ac:dyDescent="0.2">
      <c r="A32" s="123"/>
      <c r="B32" s="124" t="s">
        <v>117</v>
      </c>
      <c r="C32" s="125">
        <v>5.8496838970068623</v>
      </c>
      <c r="D32" s="143">
        <v>12334</v>
      </c>
      <c r="E32" s="144">
        <v>11135</v>
      </c>
      <c r="F32" s="144">
        <v>11673</v>
      </c>
      <c r="G32" s="144">
        <v>12378</v>
      </c>
      <c r="H32" s="145">
        <v>12175</v>
      </c>
      <c r="I32" s="143">
        <v>159</v>
      </c>
      <c r="J32" s="146">
        <v>1.3059548254620124</v>
      </c>
      <c r="K32"/>
      <c r="L32"/>
      <c r="M32"/>
      <c r="N32"/>
      <c r="O32"/>
      <c r="P32"/>
    </row>
    <row r="33" spans="1:16" s="110" customFormat="1" ht="18" customHeight="1" x14ac:dyDescent="0.2">
      <c r="A33" s="126" t="s">
        <v>130</v>
      </c>
      <c r="B33" s="103"/>
      <c r="C33" s="104"/>
      <c r="D33" s="235"/>
      <c r="E33" s="236"/>
      <c r="F33" s="236"/>
      <c r="G33" s="236"/>
      <c r="H33" s="241"/>
      <c r="I33" s="316"/>
      <c r="J33" s="317"/>
      <c r="K33"/>
      <c r="L33"/>
      <c r="M33"/>
      <c r="N33"/>
      <c r="O33"/>
      <c r="P33"/>
    </row>
    <row r="34" spans="1:16" s="110" customFormat="1" ht="17.100000000000001" customHeight="1" x14ac:dyDescent="0.2">
      <c r="A34" s="111" t="s">
        <v>104</v>
      </c>
      <c r="B34" s="112"/>
      <c r="C34" s="113">
        <v>100</v>
      </c>
      <c r="D34" s="115">
        <v>824418</v>
      </c>
      <c r="E34" s="114">
        <v>807727</v>
      </c>
      <c r="F34" s="114">
        <v>827771</v>
      </c>
      <c r="G34" s="114">
        <v>869191</v>
      </c>
      <c r="H34" s="140">
        <v>869265</v>
      </c>
      <c r="I34" s="115">
        <v>-44847</v>
      </c>
      <c r="J34" s="116">
        <v>-5.1591862090386709</v>
      </c>
      <c r="K34"/>
      <c r="L34"/>
      <c r="M34"/>
      <c r="N34"/>
      <c r="O34"/>
      <c r="P34"/>
    </row>
    <row r="35" spans="1:16" s="110" customFormat="1" ht="14.45" customHeight="1" x14ac:dyDescent="0.2">
      <c r="A35" s="120" t="s">
        <v>105</v>
      </c>
      <c r="B35" s="119" t="s">
        <v>106</v>
      </c>
      <c r="C35" s="113">
        <v>45.631342353029652</v>
      </c>
      <c r="D35" s="115">
        <v>376193</v>
      </c>
      <c r="E35" s="114">
        <v>368039</v>
      </c>
      <c r="F35" s="114">
        <v>376600</v>
      </c>
      <c r="G35" s="114">
        <v>392372</v>
      </c>
      <c r="H35" s="140">
        <v>392701</v>
      </c>
      <c r="I35" s="115">
        <v>-16508</v>
      </c>
      <c r="J35" s="116">
        <v>-4.2037071461493607</v>
      </c>
      <c r="K35"/>
      <c r="L35"/>
      <c r="M35"/>
      <c r="N35"/>
      <c r="O35"/>
      <c r="P35"/>
    </row>
    <row r="36" spans="1:16" s="110" customFormat="1" ht="14.45" customHeight="1" x14ac:dyDescent="0.2">
      <c r="A36" s="120"/>
      <c r="B36" s="119" t="s">
        <v>107</v>
      </c>
      <c r="C36" s="113">
        <v>54.368657646970348</v>
      </c>
      <c r="D36" s="115">
        <v>448225</v>
      </c>
      <c r="E36" s="114">
        <v>439688</v>
      </c>
      <c r="F36" s="114">
        <v>451171</v>
      </c>
      <c r="G36" s="114">
        <v>476819</v>
      </c>
      <c r="H36" s="140">
        <v>476564</v>
      </c>
      <c r="I36" s="115">
        <v>-28339</v>
      </c>
      <c r="J36" s="116">
        <v>-5.9465255453622179</v>
      </c>
      <c r="K36"/>
      <c r="L36"/>
      <c r="M36"/>
      <c r="N36"/>
      <c r="O36"/>
      <c r="P36"/>
    </row>
    <row r="37" spans="1:16" s="110" customFormat="1" ht="14.45" customHeight="1" x14ac:dyDescent="0.2">
      <c r="A37" s="118" t="s">
        <v>105</v>
      </c>
      <c r="B37" s="121" t="s">
        <v>108</v>
      </c>
      <c r="C37" s="113">
        <v>16.786872678665436</v>
      </c>
      <c r="D37" s="115">
        <v>138394</v>
      </c>
      <c r="E37" s="114">
        <v>135028</v>
      </c>
      <c r="F37" s="114">
        <v>136534</v>
      </c>
      <c r="G37" s="114">
        <v>146803</v>
      </c>
      <c r="H37" s="140">
        <v>145061</v>
      </c>
      <c r="I37" s="115">
        <v>-6667</v>
      </c>
      <c r="J37" s="116">
        <v>-4.5959975458600173</v>
      </c>
      <c r="K37"/>
      <c r="L37"/>
      <c r="M37"/>
      <c r="N37"/>
      <c r="O37"/>
      <c r="P37"/>
    </row>
    <row r="38" spans="1:16" s="110" customFormat="1" ht="14.45" customHeight="1" x14ac:dyDescent="0.2">
      <c r="A38" s="118"/>
      <c r="B38" s="121" t="s">
        <v>109</v>
      </c>
      <c r="C38" s="113">
        <v>42.506713827209012</v>
      </c>
      <c r="D38" s="115">
        <v>350433</v>
      </c>
      <c r="E38" s="114">
        <v>342924</v>
      </c>
      <c r="F38" s="114">
        <v>352977</v>
      </c>
      <c r="G38" s="114">
        <v>373475</v>
      </c>
      <c r="H38" s="140">
        <v>373209</v>
      </c>
      <c r="I38" s="115">
        <v>-22776</v>
      </c>
      <c r="J38" s="116">
        <v>-6.1027467183267285</v>
      </c>
      <c r="K38"/>
      <c r="L38"/>
      <c r="M38"/>
      <c r="N38"/>
      <c r="O38"/>
      <c r="P38"/>
    </row>
    <row r="39" spans="1:16" s="110" customFormat="1" ht="14.45" customHeight="1" x14ac:dyDescent="0.2">
      <c r="A39" s="118"/>
      <c r="B39" s="121" t="s">
        <v>110</v>
      </c>
      <c r="C39" s="113">
        <v>19.209794060779846</v>
      </c>
      <c r="D39" s="115">
        <v>158369</v>
      </c>
      <c r="E39" s="114">
        <v>157150</v>
      </c>
      <c r="F39" s="114">
        <v>162393</v>
      </c>
      <c r="G39" s="114">
        <v>167462</v>
      </c>
      <c r="H39" s="140">
        <v>169905</v>
      </c>
      <c r="I39" s="115">
        <v>-11536</v>
      </c>
      <c r="J39" s="116">
        <v>-6.7896765839733968</v>
      </c>
      <c r="K39"/>
      <c r="L39"/>
      <c r="M39"/>
      <c r="N39"/>
      <c r="O39"/>
      <c r="P39"/>
    </row>
    <row r="40" spans="1:16" s="110" customFormat="1" ht="14.45" customHeight="1" x14ac:dyDescent="0.2">
      <c r="A40" s="120"/>
      <c r="B40" s="121" t="s">
        <v>111</v>
      </c>
      <c r="C40" s="113">
        <v>21.496134242580826</v>
      </c>
      <c r="D40" s="115">
        <v>177218</v>
      </c>
      <c r="E40" s="114">
        <v>172621</v>
      </c>
      <c r="F40" s="114">
        <v>175862</v>
      </c>
      <c r="G40" s="114">
        <v>181447</v>
      </c>
      <c r="H40" s="140">
        <v>181087</v>
      </c>
      <c r="I40" s="115">
        <v>-3869</v>
      </c>
      <c r="J40" s="116">
        <v>-2.1365421040715238</v>
      </c>
      <c r="K40"/>
      <c r="L40"/>
      <c r="M40"/>
      <c r="N40"/>
      <c r="O40"/>
      <c r="P40"/>
    </row>
    <row r="41" spans="1:16" s="110" customFormat="1" ht="14.45" customHeight="1" x14ac:dyDescent="0.2">
      <c r="A41" s="120"/>
      <c r="B41" s="121" t="s">
        <v>112</v>
      </c>
      <c r="C41" s="113">
        <v>2.3691865049040657</v>
      </c>
      <c r="D41" s="115">
        <v>19532</v>
      </c>
      <c r="E41" s="114">
        <v>18948</v>
      </c>
      <c r="F41" s="114">
        <v>19876</v>
      </c>
      <c r="G41" s="114">
        <v>20815</v>
      </c>
      <c r="H41" s="140">
        <v>21300</v>
      </c>
      <c r="I41" s="115">
        <v>-1768</v>
      </c>
      <c r="J41" s="116">
        <v>-8.3004694835680759</v>
      </c>
      <c r="K41"/>
      <c r="L41"/>
      <c r="M41"/>
      <c r="N41"/>
      <c r="O41"/>
      <c r="P41"/>
    </row>
    <row r="42" spans="1:16" s="110" customFormat="1" ht="14.45" customHeight="1" x14ac:dyDescent="0.2">
      <c r="A42" s="120" t="s">
        <v>113</v>
      </c>
      <c r="B42" s="119" t="s">
        <v>116</v>
      </c>
      <c r="C42" s="113">
        <v>91.23393715324022</v>
      </c>
      <c r="D42" s="115">
        <v>752149</v>
      </c>
      <c r="E42" s="114">
        <v>739883</v>
      </c>
      <c r="F42" s="114">
        <v>757384</v>
      </c>
      <c r="G42" s="114">
        <v>792993</v>
      </c>
      <c r="H42" s="140">
        <v>794963</v>
      </c>
      <c r="I42" s="115">
        <v>-42814</v>
      </c>
      <c r="J42" s="116">
        <v>-5.3856594583647288</v>
      </c>
      <c r="K42"/>
      <c r="L42"/>
      <c r="M42"/>
      <c r="N42"/>
      <c r="O42"/>
      <c r="P42"/>
    </row>
    <row r="43" spans="1:16" s="110" customFormat="1" ht="14.45" customHeight="1" x14ac:dyDescent="0.2">
      <c r="A43" s="123"/>
      <c r="B43" s="124" t="s">
        <v>117</v>
      </c>
      <c r="C43" s="125">
        <v>8.5019977729743896</v>
      </c>
      <c r="D43" s="143">
        <v>70092</v>
      </c>
      <c r="E43" s="144">
        <v>65735</v>
      </c>
      <c r="F43" s="144">
        <v>68307</v>
      </c>
      <c r="G43" s="144">
        <v>73923</v>
      </c>
      <c r="H43" s="145">
        <v>72110</v>
      </c>
      <c r="I43" s="143">
        <v>-2018</v>
      </c>
      <c r="J43" s="146">
        <v>-2.7985022881708499</v>
      </c>
      <c r="K43"/>
      <c r="L43"/>
      <c r="M43"/>
      <c r="N43"/>
      <c r="O43"/>
      <c r="P43"/>
    </row>
    <row r="44" spans="1:16" s="110" customFormat="1" ht="18" customHeight="1" x14ac:dyDescent="0.2">
      <c r="A44" s="126" t="s">
        <v>131</v>
      </c>
      <c r="B44" s="103"/>
      <c r="C44" s="104"/>
      <c r="D44" s="235"/>
      <c r="E44" s="236"/>
      <c r="F44" s="236"/>
      <c r="G44" s="236"/>
      <c r="H44" s="241"/>
      <c r="I44" s="316"/>
      <c r="J44" s="317"/>
      <c r="K44"/>
      <c r="L44"/>
      <c r="M44"/>
      <c r="N44"/>
      <c r="O44"/>
      <c r="P44"/>
    </row>
    <row r="45" spans="1:16" s="110" customFormat="1" ht="17.100000000000001" customHeight="1" x14ac:dyDescent="0.2">
      <c r="A45" s="111" t="s">
        <v>104</v>
      </c>
      <c r="B45" s="112"/>
      <c r="C45" s="113">
        <v>100</v>
      </c>
      <c r="D45" s="115">
        <v>7178562</v>
      </c>
      <c r="E45" s="114">
        <v>7076792</v>
      </c>
      <c r="F45" s="114">
        <v>7244669</v>
      </c>
      <c r="G45" s="114">
        <v>7536693</v>
      </c>
      <c r="H45" s="140">
        <v>7540791</v>
      </c>
      <c r="I45" s="115">
        <v>-362229</v>
      </c>
      <c r="J45" s="116">
        <v>-4.8035942118008572</v>
      </c>
      <c r="K45"/>
      <c r="L45"/>
      <c r="M45"/>
      <c r="N45"/>
      <c r="O45"/>
      <c r="P45"/>
    </row>
    <row r="46" spans="1:16" s="110" customFormat="1" ht="14.45" customHeight="1" x14ac:dyDescent="0.2">
      <c r="A46" s="120" t="s">
        <v>105</v>
      </c>
      <c r="B46" s="119" t="s">
        <v>106</v>
      </c>
      <c r="C46" s="113">
        <v>41.739585170400424</v>
      </c>
      <c r="D46" s="115">
        <v>2996302</v>
      </c>
      <c r="E46" s="114">
        <v>2942440</v>
      </c>
      <c r="F46" s="114">
        <v>3001053</v>
      </c>
      <c r="G46" s="114">
        <v>3107622</v>
      </c>
      <c r="H46" s="140">
        <v>3108131</v>
      </c>
      <c r="I46" s="115">
        <v>-111829</v>
      </c>
      <c r="J46" s="116">
        <v>-3.5979500220550551</v>
      </c>
      <c r="K46"/>
      <c r="L46"/>
      <c r="M46"/>
      <c r="N46"/>
      <c r="O46"/>
      <c r="P46"/>
    </row>
    <row r="47" spans="1:16" s="110" customFormat="1" ht="14.45" customHeight="1" x14ac:dyDescent="0.2">
      <c r="A47" s="120"/>
      <c r="B47" s="119" t="s">
        <v>107</v>
      </c>
      <c r="C47" s="113">
        <v>58.260414829599576</v>
      </c>
      <c r="D47" s="115">
        <v>4182260</v>
      </c>
      <c r="E47" s="114">
        <v>4134352</v>
      </c>
      <c r="F47" s="114">
        <v>4243616</v>
      </c>
      <c r="G47" s="114">
        <v>4429071</v>
      </c>
      <c r="H47" s="140">
        <v>4432660</v>
      </c>
      <c r="I47" s="115">
        <v>-250400</v>
      </c>
      <c r="J47" s="116">
        <v>-5.6489782658719596</v>
      </c>
      <c r="K47"/>
      <c r="L47"/>
      <c r="M47"/>
      <c r="N47"/>
      <c r="O47"/>
      <c r="P47"/>
    </row>
    <row r="48" spans="1:16" s="110" customFormat="1" ht="14.45" customHeight="1" x14ac:dyDescent="0.2">
      <c r="A48" s="118" t="s">
        <v>105</v>
      </c>
      <c r="B48" s="121" t="s">
        <v>108</v>
      </c>
      <c r="C48" s="113">
        <v>17.633280871572886</v>
      </c>
      <c r="D48" s="115">
        <v>1265816</v>
      </c>
      <c r="E48" s="114">
        <v>1248516</v>
      </c>
      <c r="F48" s="114">
        <v>1271955</v>
      </c>
      <c r="G48" s="114">
        <v>1354023</v>
      </c>
      <c r="H48" s="140">
        <v>1343855</v>
      </c>
      <c r="I48" s="115">
        <v>-78039</v>
      </c>
      <c r="J48" s="116">
        <v>-5.8070997243006124</v>
      </c>
      <c r="K48"/>
      <c r="L48"/>
      <c r="M48"/>
      <c r="N48"/>
      <c r="O48"/>
      <c r="P48"/>
    </row>
    <row r="49" spans="1:16" s="110" customFormat="1" ht="14.45" customHeight="1" x14ac:dyDescent="0.2">
      <c r="A49" s="118"/>
      <c r="B49" s="121" t="s">
        <v>109</v>
      </c>
      <c r="C49" s="113">
        <v>48.414376026842142</v>
      </c>
      <c r="D49" s="115">
        <v>3475456</v>
      </c>
      <c r="E49" s="114">
        <v>3422368</v>
      </c>
      <c r="F49" s="114">
        <v>3515168</v>
      </c>
      <c r="G49" s="114">
        <v>3672418</v>
      </c>
      <c r="H49" s="140">
        <v>3685931</v>
      </c>
      <c r="I49" s="115">
        <v>-210475</v>
      </c>
      <c r="J49" s="116">
        <v>-5.7102262630526726</v>
      </c>
      <c r="K49"/>
      <c r="L49"/>
      <c r="M49"/>
      <c r="N49"/>
      <c r="O49"/>
      <c r="P49"/>
    </row>
    <row r="50" spans="1:16" s="110" customFormat="1" ht="14.45" customHeight="1" x14ac:dyDescent="0.2">
      <c r="A50" s="118"/>
      <c r="B50" s="121" t="s">
        <v>110</v>
      </c>
      <c r="C50" s="113">
        <v>18.330899698296122</v>
      </c>
      <c r="D50" s="115">
        <v>1315895</v>
      </c>
      <c r="E50" s="114">
        <v>1301188</v>
      </c>
      <c r="F50" s="114">
        <v>1328336</v>
      </c>
      <c r="G50" s="114">
        <v>1355288</v>
      </c>
      <c r="H50" s="140">
        <v>1361107</v>
      </c>
      <c r="I50" s="115">
        <v>-45212</v>
      </c>
      <c r="J50" s="116">
        <v>-3.3217079920976089</v>
      </c>
      <c r="K50"/>
      <c r="L50"/>
      <c r="M50"/>
      <c r="N50"/>
      <c r="O50"/>
      <c r="P50"/>
    </row>
    <row r="51" spans="1:16" s="110" customFormat="1" ht="14.45" customHeight="1" x14ac:dyDescent="0.2">
      <c r="A51" s="120"/>
      <c r="B51" s="121" t="s">
        <v>111</v>
      </c>
      <c r="C51" s="113">
        <v>15.621136935224632</v>
      </c>
      <c r="D51" s="115">
        <v>1121373</v>
      </c>
      <c r="E51" s="114">
        <v>1104695</v>
      </c>
      <c r="F51" s="114">
        <v>1129184</v>
      </c>
      <c r="G51" s="114">
        <v>1154951</v>
      </c>
      <c r="H51" s="140">
        <v>1149888</v>
      </c>
      <c r="I51" s="115">
        <v>-28515</v>
      </c>
      <c r="J51" s="116">
        <v>-2.4798067290031724</v>
      </c>
      <c r="K51"/>
      <c r="L51"/>
      <c r="M51"/>
      <c r="N51"/>
      <c r="O51"/>
      <c r="P51"/>
    </row>
    <row r="52" spans="1:16" s="110" customFormat="1" ht="14.45" customHeight="1" x14ac:dyDescent="0.2">
      <c r="A52" s="120"/>
      <c r="B52" s="121" t="s">
        <v>112</v>
      </c>
      <c r="C52" s="113">
        <v>1.5065412822233757</v>
      </c>
      <c r="D52" s="115">
        <v>108148</v>
      </c>
      <c r="E52" s="114">
        <v>105768</v>
      </c>
      <c r="F52" s="114">
        <v>109341</v>
      </c>
      <c r="G52" s="114">
        <v>112076</v>
      </c>
      <c r="H52" s="140">
        <v>116075</v>
      </c>
      <c r="I52" s="115">
        <v>-7927</v>
      </c>
      <c r="J52" s="116">
        <v>-6.8292052552229165</v>
      </c>
      <c r="K52"/>
      <c r="L52"/>
      <c r="M52"/>
      <c r="N52"/>
      <c r="O52"/>
      <c r="P52"/>
    </row>
    <row r="53" spans="1:16" s="110" customFormat="1" ht="14.45" customHeight="1" x14ac:dyDescent="0.2">
      <c r="A53" s="120" t="s">
        <v>113</v>
      </c>
      <c r="B53" s="119" t="s">
        <v>116</v>
      </c>
      <c r="C53" s="113">
        <v>86.08224042642523</v>
      </c>
      <c r="D53" s="115">
        <v>6179467</v>
      </c>
      <c r="E53" s="114">
        <v>6111160</v>
      </c>
      <c r="F53" s="114">
        <v>6257395</v>
      </c>
      <c r="G53" s="114">
        <v>6508406</v>
      </c>
      <c r="H53" s="140">
        <v>6524111</v>
      </c>
      <c r="I53" s="115">
        <v>-344644</v>
      </c>
      <c r="J53" s="116">
        <v>-5.282620114832504</v>
      </c>
      <c r="K53"/>
      <c r="L53"/>
      <c r="M53"/>
      <c r="N53"/>
      <c r="O53"/>
      <c r="P53"/>
    </row>
    <row r="54" spans="1:16" s="110" customFormat="1" ht="14.45" customHeight="1" x14ac:dyDescent="0.2">
      <c r="A54" s="123"/>
      <c r="B54" s="124" t="s">
        <v>117</v>
      </c>
      <c r="C54" s="125">
        <v>13.67013337768762</v>
      </c>
      <c r="D54" s="143">
        <v>981319</v>
      </c>
      <c r="E54" s="144">
        <v>948221</v>
      </c>
      <c r="F54" s="144">
        <v>970181</v>
      </c>
      <c r="G54" s="144">
        <v>1010231</v>
      </c>
      <c r="H54" s="145">
        <v>999034</v>
      </c>
      <c r="I54" s="143">
        <v>-17715</v>
      </c>
      <c r="J54" s="146">
        <v>-1.7732129236842791</v>
      </c>
      <c r="K54"/>
      <c r="L54"/>
      <c r="M54"/>
      <c r="N54"/>
      <c r="O54"/>
      <c r="P54"/>
    </row>
    <row r="55" spans="1:16" s="110" customFormat="1" ht="18" customHeight="1" x14ac:dyDescent="0.2">
      <c r="A55" s="102" t="s">
        <v>185</v>
      </c>
      <c r="B55" s="103"/>
      <c r="C55" s="127"/>
      <c r="D55" s="115"/>
      <c r="E55" s="114"/>
      <c r="F55" s="114"/>
      <c r="G55" s="114"/>
      <c r="H55" s="140"/>
      <c r="I55" s="137"/>
      <c r="J55" s="138"/>
      <c r="K55"/>
      <c r="L55"/>
      <c r="M55"/>
      <c r="N55"/>
      <c r="O55"/>
      <c r="P55"/>
    </row>
    <row r="56" spans="1:16" s="110" customFormat="1" ht="17.100000000000001" customHeight="1" x14ac:dyDescent="0.2">
      <c r="A56" s="111" t="s">
        <v>104</v>
      </c>
      <c r="B56" s="112"/>
      <c r="C56" s="113">
        <v>100</v>
      </c>
      <c r="D56" s="115">
        <v>32732</v>
      </c>
      <c r="E56" s="114">
        <v>32107</v>
      </c>
      <c r="F56" s="114">
        <v>33291</v>
      </c>
      <c r="G56" s="114">
        <v>35217</v>
      </c>
      <c r="H56" s="140">
        <v>34470</v>
      </c>
      <c r="I56" s="115">
        <v>-1738</v>
      </c>
      <c r="J56" s="116">
        <v>-5.0420655642587757</v>
      </c>
      <c r="K56"/>
      <c r="L56"/>
      <c r="M56"/>
      <c r="N56"/>
      <c r="O56"/>
      <c r="P56"/>
    </row>
    <row r="57" spans="1:16" s="110" customFormat="1" ht="14.45" customHeight="1" x14ac:dyDescent="0.2">
      <c r="A57" s="120" t="s">
        <v>105</v>
      </c>
      <c r="B57" s="119" t="s">
        <v>106</v>
      </c>
      <c r="C57" s="113">
        <v>45.933642918245141</v>
      </c>
      <c r="D57" s="115">
        <v>15035</v>
      </c>
      <c r="E57" s="114">
        <v>14721</v>
      </c>
      <c r="F57" s="114">
        <v>15258</v>
      </c>
      <c r="G57" s="114">
        <v>16090</v>
      </c>
      <c r="H57" s="140">
        <v>15765</v>
      </c>
      <c r="I57" s="115">
        <v>-730</v>
      </c>
      <c r="J57" s="116">
        <v>-4.6305106248017758</v>
      </c>
    </row>
    <row r="58" spans="1:16" s="110" customFormat="1" ht="14.45" customHeight="1" x14ac:dyDescent="0.2">
      <c r="A58" s="120"/>
      <c r="B58" s="119" t="s">
        <v>107</v>
      </c>
      <c r="C58" s="113">
        <v>54.066357081754859</v>
      </c>
      <c r="D58" s="115">
        <v>17697</v>
      </c>
      <c r="E58" s="114">
        <v>17386</v>
      </c>
      <c r="F58" s="114">
        <v>18033</v>
      </c>
      <c r="G58" s="114">
        <v>19127</v>
      </c>
      <c r="H58" s="140">
        <v>18705</v>
      </c>
      <c r="I58" s="115">
        <v>-1008</v>
      </c>
      <c r="J58" s="116">
        <v>-5.3889334402566158</v>
      </c>
    </row>
    <row r="59" spans="1:16" s="110" customFormat="1" ht="14.45" customHeight="1" x14ac:dyDescent="0.2">
      <c r="A59" s="118" t="s">
        <v>105</v>
      </c>
      <c r="B59" s="121" t="s">
        <v>108</v>
      </c>
      <c r="C59" s="113">
        <v>26.206770133202983</v>
      </c>
      <c r="D59" s="115">
        <v>8578</v>
      </c>
      <c r="E59" s="114">
        <v>8341</v>
      </c>
      <c r="F59" s="114">
        <v>8757</v>
      </c>
      <c r="G59" s="114">
        <v>9589</v>
      </c>
      <c r="H59" s="140">
        <v>8957</v>
      </c>
      <c r="I59" s="115">
        <v>-379</v>
      </c>
      <c r="J59" s="116">
        <v>-4.2313274533884115</v>
      </c>
    </row>
    <row r="60" spans="1:16" s="110" customFormat="1" ht="14.45" customHeight="1" x14ac:dyDescent="0.2">
      <c r="A60" s="118"/>
      <c r="B60" s="121" t="s">
        <v>109</v>
      </c>
      <c r="C60" s="113">
        <v>46.715752169131129</v>
      </c>
      <c r="D60" s="115">
        <v>15291</v>
      </c>
      <c r="E60" s="114">
        <v>14984</v>
      </c>
      <c r="F60" s="114">
        <v>15420</v>
      </c>
      <c r="G60" s="114">
        <v>16225</v>
      </c>
      <c r="H60" s="140">
        <v>16186</v>
      </c>
      <c r="I60" s="115">
        <v>-895</v>
      </c>
      <c r="J60" s="116">
        <v>-5.529469912269863</v>
      </c>
    </row>
    <row r="61" spans="1:16" s="110" customFormat="1" ht="14.45" customHeight="1" x14ac:dyDescent="0.2">
      <c r="A61" s="118"/>
      <c r="B61" s="121" t="s">
        <v>110</v>
      </c>
      <c r="C61" s="113">
        <v>11.456678479775144</v>
      </c>
      <c r="D61" s="115">
        <v>3750</v>
      </c>
      <c r="E61" s="114">
        <v>3722</v>
      </c>
      <c r="F61" s="114">
        <v>3833</v>
      </c>
      <c r="G61" s="114">
        <v>3956</v>
      </c>
      <c r="H61" s="140">
        <v>3984</v>
      </c>
      <c r="I61" s="115">
        <v>-234</v>
      </c>
      <c r="J61" s="116">
        <v>-5.8734939759036147</v>
      </c>
    </row>
    <row r="62" spans="1:16" s="110" customFormat="1" ht="14.45" customHeight="1" x14ac:dyDescent="0.2">
      <c r="A62" s="120"/>
      <c r="B62" s="121" t="s">
        <v>111</v>
      </c>
      <c r="C62" s="113">
        <v>15.620799217890749</v>
      </c>
      <c r="D62" s="115">
        <v>5113</v>
      </c>
      <c r="E62" s="114">
        <v>5060</v>
      </c>
      <c r="F62" s="114">
        <v>5281</v>
      </c>
      <c r="G62" s="114">
        <v>5447</v>
      </c>
      <c r="H62" s="140">
        <v>5343</v>
      </c>
      <c r="I62" s="115">
        <v>-230</v>
      </c>
      <c r="J62" s="116">
        <v>-4.3046977353546696</v>
      </c>
    </row>
    <row r="63" spans="1:16" s="110" customFormat="1" ht="14.45" customHeight="1" x14ac:dyDescent="0.2">
      <c r="A63" s="120"/>
      <c r="B63" s="121" t="s">
        <v>112</v>
      </c>
      <c r="C63" s="113">
        <v>1.3961872174019307</v>
      </c>
      <c r="D63" s="115">
        <v>457</v>
      </c>
      <c r="E63" s="114">
        <v>473</v>
      </c>
      <c r="F63" s="114">
        <v>523</v>
      </c>
      <c r="G63" s="114">
        <v>575</v>
      </c>
      <c r="H63" s="140">
        <v>576</v>
      </c>
      <c r="I63" s="115">
        <v>-119</v>
      </c>
      <c r="J63" s="116">
        <v>-20.659722222222221</v>
      </c>
    </row>
    <row r="64" spans="1:16" s="110" customFormat="1" ht="14.45" customHeight="1" x14ac:dyDescent="0.2">
      <c r="A64" s="120" t="s">
        <v>113</v>
      </c>
      <c r="B64" s="119" t="s">
        <v>116</v>
      </c>
      <c r="C64" s="113">
        <v>90.828546987657333</v>
      </c>
      <c r="D64" s="115">
        <v>29730</v>
      </c>
      <c r="E64" s="114">
        <v>29351</v>
      </c>
      <c r="F64" s="114">
        <v>30403</v>
      </c>
      <c r="G64" s="114">
        <v>32146</v>
      </c>
      <c r="H64" s="140">
        <v>31501</v>
      </c>
      <c r="I64" s="115">
        <v>-1771</v>
      </c>
      <c r="J64" s="116">
        <v>-5.6220437446430269</v>
      </c>
    </row>
    <row r="65" spans="1:10" s="110" customFormat="1" ht="14.45" customHeight="1" x14ac:dyDescent="0.2">
      <c r="A65" s="123"/>
      <c r="B65" s="124" t="s">
        <v>117</v>
      </c>
      <c r="C65" s="125">
        <v>9.0339728705853606</v>
      </c>
      <c r="D65" s="143">
        <v>2957</v>
      </c>
      <c r="E65" s="144">
        <v>2719</v>
      </c>
      <c r="F65" s="144">
        <v>2849</v>
      </c>
      <c r="G65" s="144">
        <v>3025</v>
      </c>
      <c r="H65" s="145">
        <v>2932</v>
      </c>
      <c r="I65" s="143">
        <v>25</v>
      </c>
      <c r="J65" s="146">
        <v>0.85266030013642569</v>
      </c>
    </row>
    <row r="66" spans="1:10" s="151" customFormat="1" ht="11.25" customHeight="1" x14ac:dyDescent="0.15">
      <c r="B66" s="147"/>
      <c r="C66" s="147"/>
      <c r="D66" s="148"/>
      <c r="E66" s="148"/>
      <c r="F66" s="148"/>
      <c r="G66" s="149"/>
      <c r="H66" s="148"/>
      <c r="I66" s="148"/>
      <c r="J66" s="150" t="s">
        <v>45</v>
      </c>
    </row>
    <row r="67" spans="1:10" s="151" customFormat="1" ht="11.25" customHeight="1" x14ac:dyDescent="0.15">
      <c r="A67" s="152" t="s">
        <v>122</v>
      </c>
      <c r="B67" s="153"/>
      <c r="C67" s="153"/>
      <c r="D67" s="154"/>
      <c r="E67" s="153"/>
      <c r="F67" s="153"/>
      <c r="G67" s="153"/>
      <c r="H67" s="153"/>
      <c r="I67" s="153"/>
      <c r="J67" s="153"/>
    </row>
    <row r="68" spans="1:10" ht="17.25" customHeight="1" x14ac:dyDescent="0.2">
      <c r="A68" s="567" t="s">
        <v>123</v>
      </c>
      <c r="B68" s="568"/>
      <c r="C68" s="568"/>
      <c r="D68" s="568"/>
      <c r="E68" s="568"/>
      <c r="F68" s="568"/>
      <c r="G68" s="568"/>
      <c r="H68" s="568"/>
      <c r="I68" s="568"/>
      <c r="J68" s="568"/>
    </row>
    <row r="69" spans="1:10" ht="21" customHeight="1" x14ac:dyDescent="0.2">
      <c r="A69" s="567"/>
      <c r="B69" s="568"/>
      <c r="C69" s="568"/>
      <c r="D69" s="568"/>
      <c r="E69" s="568"/>
      <c r="F69" s="568"/>
      <c r="G69" s="568"/>
      <c r="H69" s="568"/>
      <c r="I69" s="568"/>
      <c r="J69" s="568"/>
    </row>
    <row r="70" spans="1:10" ht="12.75" customHeight="1" x14ac:dyDescent="0.2">
      <c r="A70" s="244"/>
      <c r="B70" s="244"/>
      <c r="C70" s="245"/>
      <c r="D70" s="246"/>
      <c r="E70" s="246"/>
      <c r="F70" s="246"/>
      <c r="G70" s="246"/>
      <c r="H70" s="246"/>
      <c r="I70" s="246"/>
      <c r="J70" s="247"/>
    </row>
    <row r="71" spans="1:10" ht="12.75" customHeight="1" x14ac:dyDescent="0.2">
      <c r="A71" s="244"/>
      <c r="B71" s="244"/>
      <c r="C71" s="245"/>
      <c r="D71" s="246"/>
      <c r="E71" s="246"/>
      <c r="F71" s="246"/>
      <c r="G71" s="246"/>
      <c r="H71" s="246"/>
      <c r="I71" s="246"/>
      <c r="J71" s="247"/>
    </row>
    <row r="72" spans="1:10" ht="12.75" customHeight="1" x14ac:dyDescent="0.2"/>
  </sheetData>
  <mergeCells count="14">
    <mergeCell ref="G8:G9"/>
    <mergeCell ref="H8:H9"/>
    <mergeCell ref="A68:J68"/>
    <mergeCell ref="A69:J69"/>
    <mergeCell ref="A3:J3"/>
    <mergeCell ref="A4:J4"/>
    <mergeCell ref="A5:D5"/>
    <mergeCell ref="A7:B10"/>
    <mergeCell ref="C7:C10"/>
    <mergeCell ref="D7:H7"/>
    <mergeCell ref="I7:J8"/>
    <mergeCell ref="D8:D9"/>
    <mergeCell ref="E8:E9"/>
    <mergeCell ref="F8:F9"/>
  </mergeCells>
  <printOptions horizontalCentered="1"/>
  <pageMargins left="0.7" right="0.7" top="0.75" bottom="0.75" header="0.3" footer="0.3"/>
  <pageSetup paperSize="9" scale="72"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Q55"/>
  <sheetViews>
    <sheetView showGridLines="0" zoomScaleNormal="100" workbookViewId="0"/>
  </sheetViews>
  <sheetFormatPr baseColWidth="10" defaultColWidth="8.85546875" defaultRowHeight="15.95" customHeight="1" x14ac:dyDescent="0.2"/>
  <cols>
    <col min="1" max="3" width="3.7109375" style="97" customWidth="1"/>
    <col min="4" max="4" width="25.85546875" style="97" customWidth="1"/>
    <col min="5" max="5" width="6.7109375" style="155" customWidth="1"/>
    <col min="6" max="11" width="9.7109375" style="156" customWidth="1"/>
    <col min="12" max="12" width="9.7109375" style="157" customWidth="1"/>
    <col min="13" max="13" width="9.7109375" style="97" customWidth="1"/>
    <col min="14" max="16384" width="8.85546875" style="97"/>
  </cols>
  <sheetData>
    <row r="1" spans="1:17" s="91" customFormat="1" ht="36.75" customHeight="1" x14ac:dyDescent="0.2">
      <c r="A1" s="88"/>
      <c r="B1" s="88"/>
      <c r="C1" s="88"/>
      <c r="D1" s="89"/>
      <c r="E1" s="248"/>
      <c r="F1" s="90"/>
      <c r="G1" s="90"/>
      <c r="H1" s="90"/>
      <c r="I1" s="89"/>
      <c r="J1" s="89"/>
      <c r="K1" s="89"/>
      <c r="L1" s="15" t="s">
        <v>6</v>
      </c>
    </row>
    <row r="2" spans="1:17" s="91" customFormat="1" ht="11.25" customHeight="1" x14ac:dyDescent="0.2">
      <c r="A2" s="92"/>
      <c r="B2" s="92"/>
      <c r="C2" s="92"/>
      <c r="D2" s="93"/>
      <c r="E2" s="250"/>
      <c r="F2" s="93"/>
      <c r="G2" s="93"/>
      <c r="H2" s="93"/>
      <c r="I2" s="93"/>
      <c r="J2" s="93"/>
      <c r="K2" s="93"/>
      <c r="L2" s="93"/>
    </row>
    <row r="3" spans="1:17" s="94" customFormat="1" ht="20.100000000000001" customHeight="1" x14ac:dyDescent="0.2">
      <c r="A3" s="570" t="s">
        <v>328</v>
      </c>
      <c r="B3" s="570"/>
      <c r="C3" s="570"/>
      <c r="D3" s="570"/>
      <c r="E3" s="570"/>
      <c r="F3" s="570"/>
      <c r="G3" s="570"/>
      <c r="H3" s="570"/>
      <c r="I3" s="570"/>
      <c r="J3" s="570"/>
      <c r="K3" s="570"/>
      <c r="L3" s="570"/>
    </row>
    <row r="4" spans="1:17" s="94" customFormat="1" ht="12" customHeight="1" x14ac:dyDescent="0.2">
      <c r="A4" s="571" t="s">
        <v>92</v>
      </c>
      <c r="B4" s="571"/>
      <c r="C4" s="571"/>
      <c r="D4" s="571"/>
      <c r="E4" s="571"/>
      <c r="F4" s="571"/>
      <c r="G4" s="571"/>
      <c r="H4" s="571"/>
      <c r="I4" s="571"/>
      <c r="J4" s="571"/>
      <c r="K4" s="571"/>
      <c r="L4" s="571"/>
    </row>
    <row r="5" spans="1:17" s="94" customFormat="1" ht="12" customHeight="1" x14ac:dyDescent="0.2">
      <c r="A5" s="572" t="s">
        <v>57</v>
      </c>
      <c r="B5" s="572"/>
      <c r="C5" s="572"/>
      <c r="D5" s="572"/>
      <c r="E5" s="572"/>
      <c r="F5" s="572"/>
      <c r="G5" s="252"/>
      <c r="H5" s="252"/>
      <c r="I5" s="252"/>
      <c r="J5" s="252"/>
      <c r="K5" s="252"/>
      <c r="L5" s="252"/>
    </row>
    <row r="6" spans="1:17" s="94" customFormat="1" ht="11.25" customHeight="1" x14ac:dyDescent="0.2">
      <c r="A6" s="227"/>
      <c r="B6" s="227"/>
      <c r="C6" s="227"/>
      <c r="D6" s="227"/>
      <c r="E6" s="227"/>
      <c r="F6" s="227"/>
      <c r="G6" s="227"/>
      <c r="H6" s="227"/>
      <c r="I6" s="227"/>
      <c r="J6" s="227"/>
      <c r="K6" s="227"/>
      <c r="L6" s="227"/>
    </row>
    <row r="7" spans="1:17" s="91" customFormat="1" ht="12" customHeight="1" x14ac:dyDescent="0.2">
      <c r="A7" s="575" t="s">
        <v>93</v>
      </c>
      <c r="B7" s="576"/>
      <c r="C7" s="576"/>
      <c r="D7" s="576"/>
      <c r="E7" s="581" t="s">
        <v>94</v>
      </c>
      <c r="F7" s="584" t="s">
        <v>327</v>
      </c>
      <c r="G7" s="585"/>
      <c r="H7" s="585"/>
      <c r="I7" s="585"/>
      <c r="J7" s="586"/>
      <c r="K7" s="587" t="s">
        <v>182</v>
      </c>
      <c r="L7" s="588"/>
      <c r="M7" s="96"/>
      <c r="N7" s="96"/>
      <c r="O7" s="96"/>
      <c r="P7" s="96"/>
      <c r="Q7" s="96"/>
    </row>
    <row r="8" spans="1:17" ht="21.75" customHeight="1" x14ac:dyDescent="0.2">
      <c r="A8" s="577"/>
      <c r="B8" s="578"/>
      <c r="C8" s="578"/>
      <c r="D8" s="578"/>
      <c r="E8" s="582"/>
      <c r="F8" s="591" t="s">
        <v>97</v>
      </c>
      <c r="G8" s="591" t="s">
        <v>98</v>
      </c>
      <c r="H8" s="591" t="s">
        <v>99</v>
      </c>
      <c r="I8" s="591" t="s">
        <v>100</v>
      </c>
      <c r="J8" s="591" t="s">
        <v>101</v>
      </c>
      <c r="K8" s="589"/>
      <c r="L8" s="590"/>
    </row>
    <row r="9" spans="1:17" ht="12" customHeight="1" x14ac:dyDescent="0.2">
      <c r="A9" s="577"/>
      <c r="B9" s="578"/>
      <c r="C9" s="578"/>
      <c r="D9" s="578"/>
      <c r="E9" s="582"/>
      <c r="F9" s="592"/>
      <c r="G9" s="592"/>
      <c r="H9" s="592"/>
      <c r="I9" s="592"/>
      <c r="J9" s="592"/>
      <c r="K9" s="98" t="s">
        <v>102</v>
      </c>
      <c r="L9" s="99" t="s">
        <v>103</v>
      </c>
    </row>
    <row r="10" spans="1:17" ht="12" customHeight="1" x14ac:dyDescent="0.2">
      <c r="A10" s="579"/>
      <c r="B10" s="580"/>
      <c r="C10" s="580"/>
      <c r="D10" s="580"/>
      <c r="E10" s="583"/>
      <c r="F10" s="100">
        <v>1</v>
      </c>
      <c r="G10" s="100">
        <v>2</v>
      </c>
      <c r="H10" s="100">
        <v>3</v>
      </c>
      <c r="I10" s="100">
        <v>4</v>
      </c>
      <c r="J10" s="100">
        <v>5</v>
      </c>
      <c r="K10" s="100">
        <v>6</v>
      </c>
      <c r="L10" s="100">
        <v>7</v>
      </c>
      <c r="M10" s="101"/>
    </row>
    <row r="11" spans="1:17" s="110" customFormat="1" ht="18" customHeight="1" x14ac:dyDescent="0.2">
      <c r="A11" s="255" t="s">
        <v>104</v>
      </c>
      <c r="B11" s="256"/>
      <c r="C11" s="256"/>
      <c r="D11" s="257"/>
      <c r="E11" s="285">
        <v>100</v>
      </c>
      <c r="F11" s="115">
        <v>34758</v>
      </c>
      <c r="G11" s="114">
        <v>33455</v>
      </c>
      <c r="H11" s="114">
        <v>34810</v>
      </c>
      <c r="I11" s="114">
        <v>36994</v>
      </c>
      <c r="J11" s="140">
        <v>36580</v>
      </c>
      <c r="K11" s="114">
        <v>-1822</v>
      </c>
      <c r="L11" s="116">
        <v>-4.9808638600328052</v>
      </c>
    </row>
    <row r="12" spans="1:17" s="110" customFormat="1" ht="24" customHeight="1" x14ac:dyDescent="0.2">
      <c r="A12" s="605" t="s">
        <v>187</v>
      </c>
      <c r="B12" s="606"/>
      <c r="C12" s="606"/>
      <c r="D12" s="607"/>
      <c r="E12" s="113">
        <v>45.224121065653954</v>
      </c>
      <c r="F12" s="115">
        <v>15719</v>
      </c>
      <c r="G12" s="114">
        <v>15236</v>
      </c>
      <c r="H12" s="114">
        <v>15941</v>
      </c>
      <c r="I12" s="114">
        <v>16753</v>
      </c>
      <c r="J12" s="140">
        <v>16485</v>
      </c>
      <c r="K12" s="114">
        <v>-766</v>
      </c>
      <c r="L12" s="116">
        <v>-4.6466484683045195</v>
      </c>
    </row>
    <row r="13" spans="1:17" s="110" customFormat="1" ht="15" customHeight="1" x14ac:dyDescent="0.2">
      <c r="A13" s="120"/>
      <c r="B13" s="608" t="s">
        <v>107</v>
      </c>
      <c r="C13" s="608"/>
      <c r="E13" s="113">
        <v>54.775878934346046</v>
      </c>
      <c r="F13" s="115">
        <v>19039</v>
      </c>
      <c r="G13" s="114">
        <v>18219</v>
      </c>
      <c r="H13" s="114">
        <v>18869</v>
      </c>
      <c r="I13" s="114">
        <v>20241</v>
      </c>
      <c r="J13" s="140">
        <v>20095</v>
      </c>
      <c r="K13" s="114">
        <v>-1056</v>
      </c>
      <c r="L13" s="116">
        <v>-5.2550385668076638</v>
      </c>
    </row>
    <row r="14" spans="1:17" s="110" customFormat="1" ht="22.5" customHeight="1" x14ac:dyDescent="0.2">
      <c r="A14" s="605" t="s">
        <v>188</v>
      </c>
      <c r="B14" s="606"/>
      <c r="C14" s="606"/>
      <c r="D14" s="607"/>
      <c r="E14" s="113">
        <v>21.730249151274528</v>
      </c>
      <c r="F14" s="115">
        <v>7553</v>
      </c>
      <c r="G14" s="114">
        <v>7287</v>
      </c>
      <c r="H14" s="114">
        <v>7678</v>
      </c>
      <c r="I14" s="114">
        <v>8575</v>
      </c>
      <c r="J14" s="140">
        <v>8208</v>
      </c>
      <c r="K14" s="114">
        <v>-655</v>
      </c>
      <c r="L14" s="116">
        <v>-7.9800194931773882</v>
      </c>
    </row>
    <row r="15" spans="1:17" s="110" customFormat="1" ht="15" customHeight="1" x14ac:dyDescent="0.2">
      <c r="A15" s="120"/>
      <c r="B15" s="119"/>
      <c r="C15" s="258" t="s">
        <v>106</v>
      </c>
      <c r="E15" s="113">
        <v>42.896862173970611</v>
      </c>
      <c r="F15" s="115">
        <v>3240</v>
      </c>
      <c r="G15" s="114">
        <v>3148</v>
      </c>
      <c r="H15" s="114">
        <v>3348</v>
      </c>
      <c r="I15" s="114">
        <v>3683</v>
      </c>
      <c r="J15" s="140">
        <v>3550</v>
      </c>
      <c r="K15" s="114">
        <v>-310</v>
      </c>
      <c r="L15" s="116">
        <v>-8.7323943661971839</v>
      </c>
    </row>
    <row r="16" spans="1:17" s="110" customFormat="1" ht="15" customHeight="1" x14ac:dyDescent="0.2">
      <c r="A16" s="120"/>
      <c r="B16" s="119"/>
      <c r="C16" s="258" t="s">
        <v>107</v>
      </c>
      <c r="E16" s="113">
        <v>57.103137826029389</v>
      </c>
      <c r="F16" s="115">
        <v>4313</v>
      </c>
      <c r="G16" s="114">
        <v>4139</v>
      </c>
      <c r="H16" s="114">
        <v>4330</v>
      </c>
      <c r="I16" s="114">
        <v>4892</v>
      </c>
      <c r="J16" s="140">
        <v>4658</v>
      </c>
      <c r="K16" s="114">
        <v>-345</v>
      </c>
      <c r="L16" s="116">
        <v>-7.4066122799484759</v>
      </c>
    </row>
    <row r="17" spans="1:12" s="110" customFormat="1" ht="15" customHeight="1" x14ac:dyDescent="0.2">
      <c r="A17" s="120"/>
      <c r="B17" s="121" t="s">
        <v>109</v>
      </c>
      <c r="C17" s="258"/>
      <c r="E17" s="113">
        <v>45.995166580355601</v>
      </c>
      <c r="F17" s="115">
        <v>15987</v>
      </c>
      <c r="G17" s="114">
        <v>15376</v>
      </c>
      <c r="H17" s="114">
        <v>15970</v>
      </c>
      <c r="I17" s="114">
        <v>17003</v>
      </c>
      <c r="J17" s="140">
        <v>16991</v>
      </c>
      <c r="K17" s="114">
        <v>-1004</v>
      </c>
      <c r="L17" s="116">
        <v>-5.9090106526984876</v>
      </c>
    </row>
    <row r="18" spans="1:12" s="110" customFormat="1" ht="15" customHeight="1" x14ac:dyDescent="0.2">
      <c r="A18" s="120"/>
      <c r="B18" s="119"/>
      <c r="C18" s="258" t="s">
        <v>106</v>
      </c>
      <c r="E18" s="113">
        <v>45.53074372928004</v>
      </c>
      <c r="F18" s="115">
        <v>7279</v>
      </c>
      <c r="G18" s="114">
        <v>6998</v>
      </c>
      <c r="H18" s="114">
        <v>7349</v>
      </c>
      <c r="I18" s="114">
        <v>7760</v>
      </c>
      <c r="J18" s="140">
        <v>7680</v>
      </c>
      <c r="K18" s="114">
        <v>-401</v>
      </c>
      <c r="L18" s="116">
        <v>-5.221354166666667</v>
      </c>
    </row>
    <row r="19" spans="1:12" s="110" customFormat="1" ht="15" customHeight="1" x14ac:dyDescent="0.2">
      <c r="A19" s="120"/>
      <c r="B19" s="119"/>
      <c r="C19" s="258" t="s">
        <v>107</v>
      </c>
      <c r="E19" s="113">
        <v>54.46925627071996</v>
      </c>
      <c r="F19" s="115">
        <v>8708</v>
      </c>
      <c r="G19" s="114">
        <v>8378</v>
      </c>
      <c r="H19" s="114">
        <v>8621</v>
      </c>
      <c r="I19" s="114">
        <v>9243</v>
      </c>
      <c r="J19" s="140">
        <v>9311</v>
      </c>
      <c r="K19" s="114">
        <v>-603</v>
      </c>
      <c r="L19" s="116">
        <v>-6.4762109333046931</v>
      </c>
    </row>
    <row r="20" spans="1:12" s="110" customFormat="1" ht="15" customHeight="1" x14ac:dyDescent="0.2">
      <c r="A20" s="120"/>
      <c r="B20" s="121" t="s">
        <v>110</v>
      </c>
      <c r="C20" s="258"/>
      <c r="E20" s="113">
        <v>14.629725530813051</v>
      </c>
      <c r="F20" s="115">
        <v>5085</v>
      </c>
      <c r="G20" s="114">
        <v>4834</v>
      </c>
      <c r="H20" s="114">
        <v>4998</v>
      </c>
      <c r="I20" s="114">
        <v>5116</v>
      </c>
      <c r="J20" s="140">
        <v>5188</v>
      </c>
      <c r="K20" s="114">
        <v>-103</v>
      </c>
      <c r="L20" s="116">
        <v>-1.9853508095605243</v>
      </c>
    </row>
    <row r="21" spans="1:12" s="110" customFormat="1" ht="15" customHeight="1" x14ac:dyDescent="0.2">
      <c r="A21" s="120"/>
      <c r="B21" s="119"/>
      <c r="C21" s="258" t="s">
        <v>106</v>
      </c>
      <c r="E21" s="113">
        <v>39.665683382497541</v>
      </c>
      <c r="F21" s="115">
        <v>2017</v>
      </c>
      <c r="G21" s="114">
        <v>1941</v>
      </c>
      <c r="H21" s="114">
        <v>1984</v>
      </c>
      <c r="I21" s="114">
        <v>2012</v>
      </c>
      <c r="J21" s="140">
        <v>2042</v>
      </c>
      <c r="K21" s="114">
        <v>-25</v>
      </c>
      <c r="L21" s="116">
        <v>-1.2242899118511263</v>
      </c>
    </row>
    <row r="22" spans="1:12" s="110" customFormat="1" ht="15" customHeight="1" x14ac:dyDescent="0.2">
      <c r="A22" s="120"/>
      <c r="B22" s="119"/>
      <c r="C22" s="258" t="s">
        <v>107</v>
      </c>
      <c r="E22" s="113">
        <v>60.334316617502459</v>
      </c>
      <c r="F22" s="115">
        <v>3068</v>
      </c>
      <c r="G22" s="114">
        <v>2893</v>
      </c>
      <c r="H22" s="114">
        <v>3014</v>
      </c>
      <c r="I22" s="114">
        <v>3104</v>
      </c>
      <c r="J22" s="140">
        <v>3146</v>
      </c>
      <c r="K22" s="114">
        <v>-78</v>
      </c>
      <c r="L22" s="116">
        <v>-2.4793388429752068</v>
      </c>
    </row>
    <row r="23" spans="1:12" s="110" customFormat="1" ht="15" customHeight="1" x14ac:dyDescent="0.2">
      <c r="A23" s="120"/>
      <c r="B23" s="121" t="s">
        <v>111</v>
      </c>
      <c r="C23" s="258"/>
      <c r="E23" s="113">
        <v>17.64485873755682</v>
      </c>
      <c r="F23" s="115">
        <v>6133</v>
      </c>
      <c r="G23" s="114">
        <v>5958</v>
      </c>
      <c r="H23" s="114">
        <v>6164</v>
      </c>
      <c r="I23" s="114">
        <v>6300</v>
      </c>
      <c r="J23" s="140">
        <v>6193</v>
      </c>
      <c r="K23" s="114">
        <v>-60</v>
      </c>
      <c r="L23" s="116">
        <v>-0.9688357823348942</v>
      </c>
    </row>
    <row r="24" spans="1:12" s="110" customFormat="1" ht="15" customHeight="1" x14ac:dyDescent="0.2">
      <c r="A24" s="120"/>
      <c r="B24" s="119"/>
      <c r="C24" s="258" t="s">
        <v>106</v>
      </c>
      <c r="E24" s="113">
        <v>51.899559758682535</v>
      </c>
      <c r="F24" s="115">
        <v>3183</v>
      </c>
      <c r="G24" s="114">
        <v>3149</v>
      </c>
      <c r="H24" s="114">
        <v>3260</v>
      </c>
      <c r="I24" s="114">
        <v>3298</v>
      </c>
      <c r="J24" s="140">
        <v>3213</v>
      </c>
      <c r="K24" s="114">
        <v>-30</v>
      </c>
      <c r="L24" s="116">
        <v>-0.93370681605975725</v>
      </c>
    </row>
    <row r="25" spans="1:12" s="110" customFormat="1" ht="15" customHeight="1" x14ac:dyDescent="0.2">
      <c r="A25" s="120"/>
      <c r="B25" s="119"/>
      <c r="C25" s="258" t="s">
        <v>107</v>
      </c>
      <c r="E25" s="113">
        <v>48.100440241317465</v>
      </c>
      <c r="F25" s="115">
        <v>2950</v>
      </c>
      <c r="G25" s="114">
        <v>2809</v>
      </c>
      <c r="H25" s="114">
        <v>2904</v>
      </c>
      <c r="I25" s="114">
        <v>3002</v>
      </c>
      <c r="J25" s="140">
        <v>2980</v>
      </c>
      <c r="K25" s="114">
        <v>-30</v>
      </c>
      <c r="L25" s="116">
        <v>-1.0067114093959733</v>
      </c>
    </row>
    <row r="26" spans="1:12" s="110" customFormat="1" ht="15" customHeight="1" x14ac:dyDescent="0.2">
      <c r="A26" s="120"/>
      <c r="C26" s="121" t="s">
        <v>189</v>
      </c>
      <c r="D26" s="110" t="s">
        <v>190</v>
      </c>
      <c r="E26" s="113">
        <v>1.7204672305656252</v>
      </c>
      <c r="F26" s="115">
        <v>598</v>
      </c>
      <c r="G26" s="114">
        <v>571</v>
      </c>
      <c r="H26" s="114">
        <v>636</v>
      </c>
      <c r="I26" s="114">
        <v>682</v>
      </c>
      <c r="J26" s="140">
        <v>695</v>
      </c>
      <c r="K26" s="114">
        <v>-97</v>
      </c>
      <c r="L26" s="116">
        <v>-13.956834532374101</v>
      </c>
    </row>
    <row r="27" spans="1:12" s="110" customFormat="1" ht="15" customHeight="1" x14ac:dyDescent="0.2">
      <c r="A27" s="120"/>
      <c r="B27" s="119"/>
      <c r="D27" s="259" t="s">
        <v>106</v>
      </c>
      <c r="E27" s="113">
        <v>47.157190635451506</v>
      </c>
      <c r="F27" s="115">
        <v>282</v>
      </c>
      <c r="G27" s="114">
        <v>297</v>
      </c>
      <c r="H27" s="114">
        <v>313</v>
      </c>
      <c r="I27" s="114">
        <v>331</v>
      </c>
      <c r="J27" s="140">
        <v>346</v>
      </c>
      <c r="K27" s="114">
        <v>-64</v>
      </c>
      <c r="L27" s="116">
        <v>-18.497109826589597</v>
      </c>
    </row>
    <row r="28" spans="1:12" s="110" customFormat="1" ht="15" customHeight="1" x14ac:dyDescent="0.2">
      <c r="A28" s="120"/>
      <c r="B28" s="119"/>
      <c r="D28" s="259" t="s">
        <v>107</v>
      </c>
      <c r="E28" s="113">
        <v>52.842809364548494</v>
      </c>
      <c r="F28" s="115">
        <v>316</v>
      </c>
      <c r="G28" s="114">
        <v>274</v>
      </c>
      <c r="H28" s="114">
        <v>323</v>
      </c>
      <c r="I28" s="114">
        <v>351</v>
      </c>
      <c r="J28" s="140">
        <v>349</v>
      </c>
      <c r="K28" s="114">
        <v>-33</v>
      </c>
      <c r="L28" s="116">
        <v>-9.455587392550143</v>
      </c>
    </row>
    <row r="29" spans="1:12" s="110" customFormat="1" ht="24" customHeight="1" x14ac:dyDescent="0.2">
      <c r="A29" s="605" t="s">
        <v>191</v>
      </c>
      <c r="B29" s="606"/>
      <c r="C29" s="606"/>
      <c r="D29" s="607"/>
      <c r="E29" s="113">
        <v>90.992001841302724</v>
      </c>
      <c r="F29" s="115">
        <v>31627</v>
      </c>
      <c r="G29" s="114">
        <v>30689</v>
      </c>
      <c r="H29" s="114">
        <v>31843</v>
      </c>
      <c r="I29" s="114">
        <v>33802</v>
      </c>
      <c r="J29" s="140">
        <v>33463</v>
      </c>
      <c r="K29" s="114">
        <v>-1836</v>
      </c>
      <c r="L29" s="116">
        <v>-5.486656904640947</v>
      </c>
    </row>
    <row r="30" spans="1:12" s="110" customFormat="1" ht="15" customHeight="1" x14ac:dyDescent="0.2">
      <c r="A30" s="120"/>
      <c r="B30" s="119"/>
      <c r="C30" s="258" t="s">
        <v>106</v>
      </c>
      <c r="E30" s="113">
        <v>44.167957757612164</v>
      </c>
      <c r="F30" s="115">
        <v>13969</v>
      </c>
      <c r="G30" s="114">
        <v>13711</v>
      </c>
      <c r="H30" s="114">
        <v>14275</v>
      </c>
      <c r="I30" s="114">
        <v>14986</v>
      </c>
      <c r="J30" s="140">
        <v>14780</v>
      </c>
      <c r="K30" s="114">
        <v>-811</v>
      </c>
      <c r="L30" s="116">
        <v>-5.487144790257104</v>
      </c>
    </row>
    <row r="31" spans="1:12" s="110" customFormat="1" ht="15" customHeight="1" x14ac:dyDescent="0.2">
      <c r="A31" s="120"/>
      <c r="B31" s="119"/>
      <c r="C31" s="258" t="s">
        <v>107</v>
      </c>
      <c r="E31" s="113">
        <v>55.832042242387836</v>
      </c>
      <c r="F31" s="115">
        <v>17658</v>
      </c>
      <c r="G31" s="114">
        <v>16978</v>
      </c>
      <c r="H31" s="114">
        <v>17568</v>
      </c>
      <c r="I31" s="114">
        <v>18816</v>
      </c>
      <c r="J31" s="140">
        <v>18683</v>
      </c>
      <c r="K31" s="114">
        <v>-1025</v>
      </c>
      <c r="L31" s="116">
        <v>-5.4862709414976178</v>
      </c>
    </row>
    <row r="32" spans="1:12" s="110" customFormat="1" ht="15" customHeight="1" x14ac:dyDescent="0.2">
      <c r="A32" s="120"/>
      <c r="B32" s="119" t="s">
        <v>117</v>
      </c>
      <c r="C32" s="258"/>
      <c r="E32" s="113">
        <v>8.8756545255768451</v>
      </c>
      <c r="F32" s="114">
        <v>3085</v>
      </c>
      <c r="G32" s="114">
        <v>2729</v>
      </c>
      <c r="H32" s="114">
        <v>2928</v>
      </c>
      <c r="I32" s="114">
        <v>3152</v>
      </c>
      <c r="J32" s="140">
        <v>3079</v>
      </c>
      <c r="K32" s="114">
        <v>6</v>
      </c>
      <c r="L32" s="116">
        <v>0.19486846378694381</v>
      </c>
    </row>
    <row r="33" spans="1:12" s="110" customFormat="1" ht="15" customHeight="1" x14ac:dyDescent="0.2">
      <c r="A33" s="120"/>
      <c r="B33" s="119"/>
      <c r="C33" s="258" t="s">
        <v>106</v>
      </c>
      <c r="E33" s="113">
        <v>56.207455429497571</v>
      </c>
      <c r="F33" s="114">
        <v>1734</v>
      </c>
      <c r="G33" s="114">
        <v>1513</v>
      </c>
      <c r="H33" s="114">
        <v>1654</v>
      </c>
      <c r="I33" s="114">
        <v>1755</v>
      </c>
      <c r="J33" s="140">
        <v>1689</v>
      </c>
      <c r="K33" s="114">
        <v>45</v>
      </c>
      <c r="L33" s="116">
        <v>2.6642984014209592</v>
      </c>
    </row>
    <row r="34" spans="1:12" s="110" customFormat="1" ht="15" customHeight="1" x14ac:dyDescent="0.2">
      <c r="A34" s="120"/>
      <c r="B34" s="119"/>
      <c r="C34" s="258" t="s">
        <v>107</v>
      </c>
      <c r="E34" s="113">
        <v>43.792544570502429</v>
      </c>
      <c r="F34" s="114">
        <v>1351</v>
      </c>
      <c r="G34" s="114">
        <v>1216</v>
      </c>
      <c r="H34" s="114">
        <v>1274</v>
      </c>
      <c r="I34" s="114">
        <v>1397</v>
      </c>
      <c r="J34" s="140">
        <v>1390</v>
      </c>
      <c r="K34" s="114">
        <v>-39</v>
      </c>
      <c r="L34" s="116">
        <v>-2.8057553956834531</v>
      </c>
    </row>
    <row r="35" spans="1:12" s="110" customFormat="1" ht="24" customHeight="1" x14ac:dyDescent="0.2">
      <c r="A35" s="605" t="s">
        <v>194</v>
      </c>
      <c r="B35" s="606"/>
      <c r="C35" s="606"/>
      <c r="D35" s="607"/>
      <c r="E35" s="113">
        <v>20.274469186949766</v>
      </c>
      <c r="F35" s="114">
        <v>7047</v>
      </c>
      <c r="G35" s="114">
        <v>6848</v>
      </c>
      <c r="H35" s="114">
        <v>7136</v>
      </c>
      <c r="I35" s="114">
        <v>7852</v>
      </c>
      <c r="J35" s="114">
        <v>7602</v>
      </c>
      <c r="K35" s="318">
        <v>-555</v>
      </c>
      <c r="L35" s="319">
        <v>-7.3007103393843726</v>
      </c>
    </row>
    <row r="36" spans="1:12" s="110" customFormat="1" ht="15" customHeight="1" x14ac:dyDescent="0.2">
      <c r="A36" s="120"/>
      <c r="B36" s="119"/>
      <c r="C36" s="258" t="s">
        <v>106</v>
      </c>
      <c r="E36" s="113">
        <v>44.586348800908191</v>
      </c>
      <c r="F36" s="114">
        <v>3142</v>
      </c>
      <c r="G36" s="114">
        <v>3075</v>
      </c>
      <c r="H36" s="114">
        <v>3232</v>
      </c>
      <c r="I36" s="114">
        <v>3486</v>
      </c>
      <c r="J36" s="114">
        <v>3399</v>
      </c>
      <c r="K36" s="318">
        <v>-257</v>
      </c>
      <c r="L36" s="116">
        <v>-7.5610473668726099</v>
      </c>
    </row>
    <row r="37" spans="1:12" s="110" customFormat="1" ht="15" customHeight="1" x14ac:dyDescent="0.2">
      <c r="A37" s="120"/>
      <c r="B37" s="119"/>
      <c r="C37" s="258" t="s">
        <v>107</v>
      </c>
      <c r="E37" s="113">
        <v>55.413651199091809</v>
      </c>
      <c r="F37" s="114">
        <v>3905</v>
      </c>
      <c r="G37" s="114">
        <v>3773</v>
      </c>
      <c r="H37" s="114">
        <v>3904</v>
      </c>
      <c r="I37" s="114">
        <v>4366</v>
      </c>
      <c r="J37" s="140">
        <v>4203</v>
      </c>
      <c r="K37" s="114">
        <v>-298</v>
      </c>
      <c r="L37" s="116">
        <v>-7.0901736854627648</v>
      </c>
    </row>
    <row r="38" spans="1:12" s="110" customFormat="1" ht="15" customHeight="1" x14ac:dyDescent="0.2">
      <c r="A38" s="120"/>
      <c r="B38" s="119" t="s">
        <v>329</v>
      </c>
      <c r="C38" s="258"/>
      <c r="E38" s="113">
        <v>47.525749467748433</v>
      </c>
      <c r="F38" s="114">
        <v>16519</v>
      </c>
      <c r="G38" s="114">
        <v>15950</v>
      </c>
      <c r="H38" s="114">
        <v>16520</v>
      </c>
      <c r="I38" s="114">
        <v>17272</v>
      </c>
      <c r="J38" s="140">
        <v>17227</v>
      </c>
      <c r="K38" s="114">
        <v>-708</v>
      </c>
      <c r="L38" s="116">
        <v>-4.1098275962152435</v>
      </c>
    </row>
    <row r="39" spans="1:12" s="110" customFormat="1" ht="15" customHeight="1" x14ac:dyDescent="0.2">
      <c r="A39" s="120"/>
      <c r="B39" s="119"/>
      <c r="C39" s="258" t="s">
        <v>106</v>
      </c>
      <c r="E39" s="113">
        <v>45.795750348084027</v>
      </c>
      <c r="F39" s="115">
        <v>7565</v>
      </c>
      <c r="G39" s="114">
        <v>7304</v>
      </c>
      <c r="H39" s="114">
        <v>7599</v>
      </c>
      <c r="I39" s="114">
        <v>7898</v>
      </c>
      <c r="J39" s="140">
        <v>7832</v>
      </c>
      <c r="K39" s="114">
        <v>-267</v>
      </c>
      <c r="L39" s="116">
        <v>-3.4090909090909092</v>
      </c>
    </row>
    <row r="40" spans="1:12" s="110" customFormat="1" ht="15" customHeight="1" x14ac:dyDescent="0.2">
      <c r="A40" s="120"/>
      <c r="B40" s="119"/>
      <c r="C40" s="258" t="s">
        <v>107</v>
      </c>
      <c r="E40" s="113">
        <v>54.204249651915973</v>
      </c>
      <c r="F40" s="115">
        <v>8954</v>
      </c>
      <c r="G40" s="114">
        <v>8646</v>
      </c>
      <c r="H40" s="114">
        <v>8921</v>
      </c>
      <c r="I40" s="114">
        <v>9374</v>
      </c>
      <c r="J40" s="140">
        <v>9395</v>
      </c>
      <c r="K40" s="114">
        <v>-441</v>
      </c>
      <c r="L40" s="116">
        <v>-4.693986162852581</v>
      </c>
    </row>
    <row r="41" spans="1:12" s="110" customFormat="1" ht="15" customHeight="1" x14ac:dyDescent="0.2">
      <c r="A41" s="120"/>
      <c r="B41" s="320" t="s">
        <v>515</v>
      </c>
      <c r="C41" s="258"/>
      <c r="E41" s="113">
        <v>16.554462282064559</v>
      </c>
      <c r="F41" s="115">
        <v>5754</v>
      </c>
      <c r="G41" s="114">
        <v>5634</v>
      </c>
      <c r="H41" s="114">
        <v>5775</v>
      </c>
      <c r="I41" s="114">
        <v>6050</v>
      </c>
      <c r="J41" s="140">
        <v>5958</v>
      </c>
      <c r="K41" s="114">
        <v>-204</v>
      </c>
      <c r="L41" s="116">
        <v>-3.4239677744209467</v>
      </c>
    </row>
    <row r="42" spans="1:12" s="110" customFormat="1" ht="15" customHeight="1" x14ac:dyDescent="0.2">
      <c r="A42" s="120"/>
      <c r="B42" s="119"/>
      <c r="C42" s="268" t="s">
        <v>106</v>
      </c>
      <c r="D42" s="182"/>
      <c r="E42" s="113">
        <v>44.26485922836288</v>
      </c>
      <c r="F42" s="115">
        <v>2547</v>
      </c>
      <c r="G42" s="114">
        <v>2523</v>
      </c>
      <c r="H42" s="114">
        <v>2633</v>
      </c>
      <c r="I42" s="114">
        <v>2708</v>
      </c>
      <c r="J42" s="140">
        <v>2666</v>
      </c>
      <c r="K42" s="114">
        <v>-119</v>
      </c>
      <c r="L42" s="116">
        <v>-4.4636159039759944</v>
      </c>
    </row>
    <row r="43" spans="1:12" s="110" customFormat="1" ht="15" customHeight="1" x14ac:dyDescent="0.2">
      <c r="A43" s="120"/>
      <c r="B43" s="119"/>
      <c r="C43" s="268" t="s">
        <v>107</v>
      </c>
      <c r="D43" s="182"/>
      <c r="E43" s="113">
        <v>55.73514077163712</v>
      </c>
      <c r="F43" s="115">
        <v>3207</v>
      </c>
      <c r="G43" s="114">
        <v>3111</v>
      </c>
      <c r="H43" s="114">
        <v>3142</v>
      </c>
      <c r="I43" s="114">
        <v>3342</v>
      </c>
      <c r="J43" s="140">
        <v>3292</v>
      </c>
      <c r="K43" s="114">
        <v>-85</v>
      </c>
      <c r="L43" s="116">
        <v>-2.5820170109356013</v>
      </c>
    </row>
    <row r="44" spans="1:12" s="110" customFormat="1" ht="15" customHeight="1" x14ac:dyDescent="0.2">
      <c r="A44" s="120"/>
      <c r="B44" s="119" t="s">
        <v>207</v>
      </c>
      <c r="C44" s="268"/>
      <c r="D44" s="182"/>
      <c r="E44" s="113">
        <v>15.64531906323724</v>
      </c>
      <c r="F44" s="115">
        <v>5438</v>
      </c>
      <c r="G44" s="114">
        <v>5023</v>
      </c>
      <c r="H44" s="114">
        <v>5379</v>
      </c>
      <c r="I44" s="114">
        <v>5820</v>
      </c>
      <c r="J44" s="140">
        <v>5793</v>
      </c>
      <c r="K44" s="114">
        <v>-355</v>
      </c>
      <c r="L44" s="116">
        <v>-6.1280856205765577</v>
      </c>
    </row>
    <row r="45" spans="1:12" s="110" customFormat="1" ht="15" customHeight="1" x14ac:dyDescent="0.2">
      <c r="A45" s="120"/>
      <c r="B45" s="119"/>
      <c r="C45" s="268" t="s">
        <v>106</v>
      </c>
      <c r="D45" s="182"/>
      <c r="E45" s="113">
        <v>45.329165134240533</v>
      </c>
      <c r="F45" s="115">
        <v>2465</v>
      </c>
      <c r="G45" s="114">
        <v>2334</v>
      </c>
      <c r="H45" s="114">
        <v>2477</v>
      </c>
      <c r="I45" s="114">
        <v>2661</v>
      </c>
      <c r="J45" s="140">
        <v>2588</v>
      </c>
      <c r="K45" s="114">
        <v>-123</v>
      </c>
      <c r="L45" s="116">
        <v>-4.7527047913446676</v>
      </c>
    </row>
    <row r="46" spans="1:12" s="110" customFormat="1" ht="15" customHeight="1" x14ac:dyDescent="0.2">
      <c r="A46" s="123"/>
      <c r="B46" s="124"/>
      <c r="C46" s="260" t="s">
        <v>107</v>
      </c>
      <c r="D46" s="261"/>
      <c r="E46" s="125">
        <v>54.670834865759467</v>
      </c>
      <c r="F46" s="143">
        <v>2973</v>
      </c>
      <c r="G46" s="144">
        <v>2689</v>
      </c>
      <c r="H46" s="144">
        <v>2902</v>
      </c>
      <c r="I46" s="144">
        <v>3159</v>
      </c>
      <c r="J46" s="145">
        <v>3205</v>
      </c>
      <c r="K46" s="144">
        <v>-232</v>
      </c>
      <c r="L46" s="146">
        <v>-7.2386895475819033</v>
      </c>
    </row>
    <row r="47" spans="1:12" s="269" customFormat="1" ht="11.25" customHeight="1" x14ac:dyDescent="0.2">
      <c r="B47" s="270"/>
      <c r="C47" s="270"/>
      <c r="D47" s="271"/>
      <c r="E47" s="271"/>
      <c r="F47" s="272"/>
      <c r="G47" s="272"/>
      <c r="H47" s="272"/>
      <c r="I47" s="272"/>
      <c r="J47" s="272"/>
      <c r="K47" s="272"/>
      <c r="L47" s="150" t="s">
        <v>45</v>
      </c>
    </row>
    <row r="48" spans="1:12" s="151" customFormat="1" ht="12.75" customHeight="1" x14ac:dyDescent="0.15">
      <c r="A48" s="152" t="s">
        <v>208</v>
      </c>
      <c r="B48" s="192"/>
      <c r="C48" s="192"/>
      <c r="D48" s="192"/>
      <c r="E48" s="273"/>
      <c r="F48" s="274"/>
      <c r="G48" s="274"/>
      <c r="H48" s="274"/>
      <c r="I48" s="274"/>
      <c r="J48" s="274"/>
      <c r="K48" s="274"/>
      <c r="L48" s="276"/>
    </row>
    <row r="49" spans="1:12" ht="11.25" x14ac:dyDescent="0.2">
      <c r="A49" s="277" t="s">
        <v>330</v>
      </c>
      <c r="B49" s="192"/>
      <c r="C49" s="192"/>
      <c r="D49" s="192"/>
      <c r="E49" s="273"/>
      <c r="F49" s="274"/>
      <c r="G49" s="274"/>
      <c r="H49" s="274"/>
      <c r="I49" s="274"/>
      <c r="J49" s="274"/>
      <c r="K49" s="274"/>
      <c r="L49" s="276"/>
    </row>
    <row r="50" spans="1:12" ht="14.25" customHeight="1" x14ac:dyDescent="0.2">
      <c r="A50" s="535" t="s">
        <v>516</v>
      </c>
      <c r="B50" s="192"/>
      <c r="C50" s="192"/>
      <c r="D50" s="192"/>
      <c r="E50" s="273"/>
      <c r="F50" s="274"/>
      <c r="G50" s="274"/>
      <c r="H50" s="274"/>
      <c r="I50" s="274"/>
      <c r="J50" s="274"/>
      <c r="K50" s="274"/>
      <c r="L50" s="276"/>
    </row>
    <row r="51" spans="1:12" ht="18.75" customHeight="1" x14ac:dyDescent="0.2">
      <c r="A51" s="567" t="s">
        <v>212</v>
      </c>
      <c r="B51" s="567"/>
      <c r="C51" s="567"/>
      <c r="D51" s="567"/>
      <c r="E51" s="567"/>
      <c r="F51" s="567"/>
      <c r="G51" s="567"/>
      <c r="H51" s="567"/>
      <c r="I51" s="567"/>
      <c r="J51" s="567"/>
      <c r="K51" s="567"/>
      <c r="L51" s="567"/>
    </row>
    <row r="52" spans="1:12" ht="11.25" x14ac:dyDescent="0.2">
      <c r="A52" s="567" t="s">
        <v>213</v>
      </c>
      <c r="B52" s="567"/>
      <c r="C52" s="567"/>
      <c r="D52" s="567"/>
      <c r="E52" s="567"/>
      <c r="F52" s="567"/>
      <c r="G52" s="567"/>
      <c r="H52" s="567"/>
      <c r="I52" s="567"/>
      <c r="J52" s="567"/>
      <c r="K52" s="567"/>
      <c r="L52" s="567"/>
    </row>
    <row r="53" spans="1:12" ht="11.25" x14ac:dyDescent="0.2">
      <c r="A53" s="620"/>
      <c r="B53" s="620"/>
      <c r="C53" s="620"/>
      <c r="D53" s="620"/>
      <c r="E53" s="620"/>
      <c r="F53" s="620"/>
      <c r="G53" s="620"/>
      <c r="H53" s="620"/>
      <c r="I53" s="620"/>
      <c r="J53" s="620"/>
      <c r="K53" s="620"/>
      <c r="L53" s="620"/>
    </row>
    <row r="54" spans="1:12" ht="21" customHeight="1" x14ac:dyDescent="0.2">
      <c r="A54" s="603"/>
      <c r="B54" s="603"/>
      <c r="C54" s="603"/>
      <c r="D54" s="603"/>
      <c r="E54" s="603"/>
      <c r="F54" s="603"/>
      <c r="G54" s="603"/>
      <c r="H54" s="603"/>
      <c r="I54" s="603"/>
      <c r="J54" s="603"/>
      <c r="K54" s="603"/>
      <c r="L54" s="603"/>
    </row>
    <row r="55" spans="1:12" ht="12.75" customHeight="1" x14ac:dyDescent="0.2"/>
  </sheetData>
  <mergeCells count="21">
    <mergeCell ref="A35:D35"/>
    <mergeCell ref="A51:L51"/>
    <mergeCell ref="A52:L52"/>
    <mergeCell ref="A53:L53"/>
    <mergeCell ref="A54:L54"/>
    <mergeCell ref="A29:D29"/>
    <mergeCell ref="A3:L3"/>
    <mergeCell ref="A4:L4"/>
    <mergeCell ref="A5:F5"/>
    <mergeCell ref="A7:D10"/>
    <mergeCell ref="E7:E10"/>
    <mergeCell ref="F7:J7"/>
    <mergeCell ref="K7:L8"/>
    <mergeCell ref="F8:F9"/>
    <mergeCell ref="G8:G9"/>
    <mergeCell ref="H8:H9"/>
    <mergeCell ref="I8:I9"/>
    <mergeCell ref="J8:J9"/>
    <mergeCell ref="A12:D12"/>
    <mergeCell ref="B13:C13"/>
    <mergeCell ref="A14:D14"/>
  </mergeCells>
  <printOptions horizontalCentered="1"/>
  <pageMargins left="0.7" right="0.7" top="0.75" bottom="0.75" header="0.3" footer="0.3"/>
  <pageSetup paperSize="9" scale="7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O43"/>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248"/>
      <c r="D1" s="90"/>
      <c r="E1" s="90"/>
      <c r="F1" s="90"/>
      <c r="G1" s="89"/>
      <c r="H1" s="89"/>
      <c r="I1" s="89"/>
      <c r="J1" s="15" t="s">
        <v>6</v>
      </c>
    </row>
    <row r="2" spans="1:15" s="91" customFormat="1" ht="11.25" customHeight="1" x14ac:dyDescent="0.2">
      <c r="A2" s="92"/>
      <c r="B2" s="93"/>
      <c r="C2" s="250"/>
      <c r="D2" s="93"/>
      <c r="E2" s="93"/>
      <c r="F2" s="93"/>
      <c r="G2" s="93"/>
      <c r="H2" s="93"/>
      <c r="I2" s="93"/>
      <c r="J2" s="93"/>
    </row>
    <row r="3" spans="1:15" s="94" customFormat="1" ht="20.100000000000001" customHeight="1" x14ac:dyDescent="0.2">
      <c r="A3" s="570" t="s">
        <v>331</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57</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12" customHeight="1" x14ac:dyDescent="0.2">
      <c r="A7" s="587" t="s">
        <v>215</v>
      </c>
      <c r="B7" s="588"/>
      <c r="C7" s="581" t="s">
        <v>94</v>
      </c>
      <c r="D7" s="584" t="s">
        <v>327</v>
      </c>
      <c r="E7" s="585"/>
      <c r="F7" s="585"/>
      <c r="G7" s="585"/>
      <c r="H7" s="586"/>
      <c r="I7" s="587" t="s">
        <v>182</v>
      </c>
      <c r="J7" s="588"/>
      <c r="K7" s="96"/>
      <c r="L7" s="96"/>
      <c r="M7" s="96"/>
      <c r="N7" s="96"/>
      <c r="O7" s="96"/>
    </row>
    <row r="8" spans="1:15" ht="21.75" customHeight="1" x14ac:dyDescent="0.2">
      <c r="A8" s="615"/>
      <c r="B8" s="616"/>
      <c r="C8" s="582"/>
      <c r="D8" s="591" t="s">
        <v>97</v>
      </c>
      <c r="E8" s="591" t="s">
        <v>98</v>
      </c>
      <c r="F8" s="591" t="s">
        <v>99</v>
      </c>
      <c r="G8" s="591" t="s">
        <v>100</v>
      </c>
      <c r="H8" s="591" t="s">
        <v>101</v>
      </c>
      <c r="I8" s="589"/>
      <c r="J8" s="590"/>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192" customFormat="1" ht="24.95" customHeight="1" x14ac:dyDescent="0.2">
      <c r="A11" s="617" t="s">
        <v>104</v>
      </c>
      <c r="B11" s="618"/>
      <c r="C11" s="285">
        <v>100</v>
      </c>
      <c r="D11" s="115">
        <v>34758</v>
      </c>
      <c r="E11" s="114">
        <v>33455</v>
      </c>
      <c r="F11" s="114">
        <v>34810</v>
      </c>
      <c r="G11" s="114">
        <v>36994</v>
      </c>
      <c r="H11" s="140">
        <v>36580</v>
      </c>
      <c r="I11" s="115">
        <v>-1822</v>
      </c>
      <c r="J11" s="116">
        <v>-4.9808638600328052</v>
      </c>
    </row>
    <row r="12" spans="1:15" s="110" customFormat="1" ht="24.95" customHeight="1" x14ac:dyDescent="0.2">
      <c r="A12" s="193" t="s">
        <v>132</v>
      </c>
      <c r="B12" s="194" t="s">
        <v>133</v>
      </c>
      <c r="C12" s="113">
        <v>0.15823695264399562</v>
      </c>
      <c r="D12" s="115">
        <v>55</v>
      </c>
      <c r="E12" s="114">
        <v>63</v>
      </c>
      <c r="F12" s="114">
        <v>50</v>
      </c>
      <c r="G12" s="114">
        <v>53</v>
      </c>
      <c r="H12" s="140">
        <v>56</v>
      </c>
      <c r="I12" s="115">
        <v>-1</v>
      </c>
      <c r="J12" s="116">
        <v>-1.7857142857142858</v>
      </c>
    </row>
    <row r="13" spans="1:15" s="110" customFormat="1" ht="24.95" customHeight="1" x14ac:dyDescent="0.2">
      <c r="A13" s="193" t="s">
        <v>134</v>
      </c>
      <c r="B13" s="199" t="s">
        <v>216</v>
      </c>
      <c r="C13" s="113">
        <v>0.19851544968064905</v>
      </c>
      <c r="D13" s="115">
        <v>69</v>
      </c>
      <c r="E13" s="114">
        <v>60</v>
      </c>
      <c r="F13" s="114">
        <v>56</v>
      </c>
      <c r="G13" s="114">
        <v>57</v>
      </c>
      <c r="H13" s="140">
        <v>53</v>
      </c>
      <c r="I13" s="115">
        <v>16</v>
      </c>
      <c r="J13" s="116">
        <v>30.188679245283019</v>
      </c>
    </row>
    <row r="14" spans="1:15" s="287" customFormat="1" ht="24.95" customHeight="1" x14ac:dyDescent="0.2">
      <c r="A14" s="193" t="s">
        <v>217</v>
      </c>
      <c r="B14" s="199" t="s">
        <v>137</v>
      </c>
      <c r="C14" s="113">
        <v>3.2452960469532193</v>
      </c>
      <c r="D14" s="115">
        <v>1128</v>
      </c>
      <c r="E14" s="114">
        <v>1130</v>
      </c>
      <c r="F14" s="114">
        <v>1165</v>
      </c>
      <c r="G14" s="114">
        <v>1132</v>
      </c>
      <c r="H14" s="140">
        <v>1113</v>
      </c>
      <c r="I14" s="115">
        <v>15</v>
      </c>
      <c r="J14" s="116">
        <v>1.3477088948787062</v>
      </c>
      <c r="K14" s="110"/>
      <c r="L14" s="110"/>
      <c r="M14" s="110"/>
      <c r="N14" s="110"/>
      <c r="O14" s="110"/>
    </row>
    <row r="15" spans="1:15" s="110" customFormat="1" ht="24.95" customHeight="1" x14ac:dyDescent="0.2">
      <c r="A15" s="193" t="s">
        <v>218</v>
      </c>
      <c r="B15" s="199" t="s">
        <v>219</v>
      </c>
      <c r="C15" s="113">
        <v>0.85160250877495824</v>
      </c>
      <c r="D15" s="115">
        <v>296</v>
      </c>
      <c r="E15" s="114">
        <v>291</v>
      </c>
      <c r="F15" s="114">
        <v>300</v>
      </c>
      <c r="G15" s="114">
        <v>302</v>
      </c>
      <c r="H15" s="140">
        <v>299</v>
      </c>
      <c r="I15" s="115">
        <v>-3</v>
      </c>
      <c r="J15" s="116">
        <v>-1.0033444816053512</v>
      </c>
    </row>
    <row r="16" spans="1:15" s="287" customFormat="1" ht="24.95" customHeight="1" x14ac:dyDescent="0.2">
      <c r="A16" s="193" t="s">
        <v>220</v>
      </c>
      <c r="B16" s="199" t="s">
        <v>141</v>
      </c>
      <c r="C16" s="113">
        <v>2.1491455204557224</v>
      </c>
      <c r="D16" s="115">
        <v>747</v>
      </c>
      <c r="E16" s="114">
        <v>752</v>
      </c>
      <c r="F16" s="114">
        <v>772</v>
      </c>
      <c r="G16" s="114">
        <v>734</v>
      </c>
      <c r="H16" s="140">
        <v>721</v>
      </c>
      <c r="I16" s="115">
        <v>26</v>
      </c>
      <c r="J16" s="116">
        <v>3.606102635228849</v>
      </c>
      <c r="K16" s="110"/>
      <c r="L16" s="110"/>
      <c r="M16" s="110"/>
      <c r="N16" s="110"/>
      <c r="O16" s="110"/>
    </row>
    <row r="17" spans="1:15" s="110" customFormat="1" ht="24.95" customHeight="1" x14ac:dyDescent="0.2">
      <c r="A17" s="193" t="s">
        <v>142</v>
      </c>
      <c r="B17" s="199" t="s">
        <v>222</v>
      </c>
      <c r="C17" s="113">
        <v>0.2445480177225387</v>
      </c>
      <c r="D17" s="115">
        <v>85</v>
      </c>
      <c r="E17" s="114">
        <v>87</v>
      </c>
      <c r="F17" s="114">
        <v>93</v>
      </c>
      <c r="G17" s="114">
        <v>96</v>
      </c>
      <c r="H17" s="140">
        <v>93</v>
      </c>
      <c r="I17" s="115">
        <v>-8</v>
      </c>
      <c r="J17" s="116">
        <v>-8.6021505376344081</v>
      </c>
    </row>
    <row r="18" spans="1:15" s="287" customFormat="1" ht="24.95" customHeight="1" x14ac:dyDescent="0.2">
      <c r="A18" s="201" t="s">
        <v>144</v>
      </c>
      <c r="B18" s="202" t="s">
        <v>145</v>
      </c>
      <c r="C18" s="113">
        <v>3.0208872777490074</v>
      </c>
      <c r="D18" s="115">
        <v>1050</v>
      </c>
      <c r="E18" s="114">
        <v>1076</v>
      </c>
      <c r="F18" s="114">
        <v>1070</v>
      </c>
      <c r="G18" s="114">
        <v>1101</v>
      </c>
      <c r="H18" s="140">
        <v>1089</v>
      </c>
      <c r="I18" s="115">
        <v>-39</v>
      </c>
      <c r="J18" s="116">
        <v>-3.5812672176308542</v>
      </c>
      <c r="K18" s="110"/>
      <c r="L18" s="110"/>
      <c r="M18" s="110"/>
      <c r="N18" s="110"/>
      <c r="O18" s="110"/>
    </row>
    <row r="19" spans="1:15" s="110" customFormat="1" ht="24.95" customHeight="1" x14ac:dyDescent="0.2">
      <c r="A19" s="193" t="s">
        <v>146</v>
      </c>
      <c r="B19" s="199" t="s">
        <v>147</v>
      </c>
      <c r="C19" s="113">
        <v>13.306289199608724</v>
      </c>
      <c r="D19" s="115">
        <v>4625</v>
      </c>
      <c r="E19" s="114">
        <v>4552</v>
      </c>
      <c r="F19" s="114">
        <v>4580</v>
      </c>
      <c r="G19" s="114">
        <v>4811</v>
      </c>
      <c r="H19" s="140">
        <v>4572</v>
      </c>
      <c r="I19" s="115">
        <v>53</v>
      </c>
      <c r="J19" s="116">
        <v>1.1592300962379702</v>
      </c>
    </row>
    <row r="20" spans="1:15" s="287" customFormat="1" ht="24.95" customHeight="1" x14ac:dyDescent="0.2">
      <c r="A20" s="193" t="s">
        <v>148</v>
      </c>
      <c r="B20" s="199" t="s">
        <v>149</v>
      </c>
      <c r="C20" s="113">
        <v>4.2723977213878817</v>
      </c>
      <c r="D20" s="115">
        <v>1485</v>
      </c>
      <c r="E20" s="114">
        <v>1426</v>
      </c>
      <c r="F20" s="114">
        <v>1438</v>
      </c>
      <c r="G20" s="114">
        <v>1440</v>
      </c>
      <c r="H20" s="140">
        <v>1441</v>
      </c>
      <c r="I20" s="115">
        <v>44</v>
      </c>
      <c r="J20" s="116">
        <v>3.053435114503817</v>
      </c>
      <c r="K20" s="110"/>
      <c r="L20" s="110"/>
      <c r="M20" s="110"/>
      <c r="N20" s="110"/>
      <c r="O20" s="110"/>
    </row>
    <row r="21" spans="1:15" s="110" customFormat="1" ht="24.95" customHeight="1" x14ac:dyDescent="0.2">
      <c r="A21" s="201" t="s">
        <v>150</v>
      </c>
      <c r="B21" s="202" t="s">
        <v>151</v>
      </c>
      <c r="C21" s="113">
        <v>14.451349329650728</v>
      </c>
      <c r="D21" s="115">
        <v>5023</v>
      </c>
      <c r="E21" s="114">
        <v>4522</v>
      </c>
      <c r="F21" s="114">
        <v>4760</v>
      </c>
      <c r="G21" s="114">
        <v>5424</v>
      </c>
      <c r="H21" s="140">
        <v>5504</v>
      </c>
      <c r="I21" s="115">
        <v>-481</v>
      </c>
      <c r="J21" s="116">
        <v>-8.739098837209303</v>
      </c>
    </row>
    <row r="22" spans="1:15" s="110" customFormat="1" ht="24.95" customHeight="1" x14ac:dyDescent="0.2">
      <c r="A22" s="201" t="s">
        <v>152</v>
      </c>
      <c r="B22" s="199" t="s">
        <v>153</v>
      </c>
      <c r="C22" s="113">
        <v>2.5030208872777489</v>
      </c>
      <c r="D22" s="115">
        <v>870</v>
      </c>
      <c r="E22" s="114">
        <v>886</v>
      </c>
      <c r="F22" s="114">
        <v>955</v>
      </c>
      <c r="G22" s="114">
        <v>1017</v>
      </c>
      <c r="H22" s="140">
        <v>1028</v>
      </c>
      <c r="I22" s="115">
        <v>-158</v>
      </c>
      <c r="J22" s="116">
        <v>-15.369649805447471</v>
      </c>
    </row>
    <row r="23" spans="1:15" s="110" customFormat="1" ht="24.95" customHeight="1" x14ac:dyDescent="0.2">
      <c r="A23" s="193" t="s">
        <v>154</v>
      </c>
      <c r="B23" s="199" t="s">
        <v>155</v>
      </c>
      <c r="C23" s="113">
        <v>1.0645031359686978</v>
      </c>
      <c r="D23" s="115">
        <v>370</v>
      </c>
      <c r="E23" s="114">
        <v>351</v>
      </c>
      <c r="F23" s="114">
        <v>355</v>
      </c>
      <c r="G23" s="114">
        <v>357</v>
      </c>
      <c r="H23" s="140">
        <v>352</v>
      </c>
      <c r="I23" s="115">
        <v>18</v>
      </c>
      <c r="J23" s="116">
        <v>5.1136363636363633</v>
      </c>
    </row>
    <row r="24" spans="1:15" s="110" customFormat="1" ht="24.95" customHeight="1" x14ac:dyDescent="0.2">
      <c r="A24" s="193" t="s">
        <v>156</v>
      </c>
      <c r="B24" s="199" t="s">
        <v>223</v>
      </c>
      <c r="C24" s="113">
        <v>14.342021980551239</v>
      </c>
      <c r="D24" s="115">
        <v>4985</v>
      </c>
      <c r="E24" s="114">
        <v>4883</v>
      </c>
      <c r="F24" s="114">
        <v>5098</v>
      </c>
      <c r="G24" s="114">
        <v>5320</v>
      </c>
      <c r="H24" s="140">
        <v>5315</v>
      </c>
      <c r="I24" s="115">
        <v>-330</v>
      </c>
      <c r="J24" s="116">
        <v>-6.2088428974600189</v>
      </c>
    </row>
    <row r="25" spans="1:15" s="110" customFormat="1" ht="24.95" customHeight="1" x14ac:dyDescent="0.2">
      <c r="A25" s="193" t="s">
        <v>158</v>
      </c>
      <c r="B25" s="204" t="s">
        <v>159</v>
      </c>
      <c r="C25" s="113">
        <v>20.659991944300593</v>
      </c>
      <c r="D25" s="115">
        <v>7181</v>
      </c>
      <c r="E25" s="114">
        <v>6475</v>
      </c>
      <c r="F25" s="114">
        <v>7171</v>
      </c>
      <c r="G25" s="114">
        <v>7627</v>
      </c>
      <c r="H25" s="140">
        <v>7633</v>
      </c>
      <c r="I25" s="115">
        <v>-452</v>
      </c>
      <c r="J25" s="116">
        <v>-5.9216559675094986</v>
      </c>
    </row>
    <row r="26" spans="1:15" s="110" customFormat="1" ht="24.95" customHeight="1" x14ac:dyDescent="0.2">
      <c r="A26" s="193" t="s">
        <v>225</v>
      </c>
      <c r="B26" s="204" t="s">
        <v>161</v>
      </c>
      <c r="C26" s="113">
        <v>18.873352897174751</v>
      </c>
      <c r="D26" s="115">
        <v>6560</v>
      </c>
      <c r="E26" s="114">
        <v>5866</v>
      </c>
      <c r="F26" s="114">
        <v>6383</v>
      </c>
      <c r="G26" s="114">
        <v>6664</v>
      </c>
      <c r="H26" s="140">
        <v>6696</v>
      </c>
      <c r="I26" s="115">
        <v>-136</v>
      </c>
      <c r="J26" s="116">
        <v>-2.031063321385902</v>
      </c>
    </row>
    <row r="27" spans="1:15" s="110" customFormat="1" ht="24.95" customHeight="1" x14ac:dyDescent="0.2">
      <c r="A27" s="201">
        <v>782.78300000000002</v>
      </c>
      <c r="B27" s="203" t="s">
        <v>162</v>
      </c>
      <c r="C27" s="113">
        <v>1.7866390471258415</v>
      </c>
      <c r="D27" s="115">
        <v>621</v>
      </c>
      <c r="E27" s="114">
        <v>609</v>
      </c>
      <c r="F27" s="114">
        <v>788</v>
      </c>
      <c r="G27" s="114">
        <v>963</v>
      </c>
      <c r="H27" s="140">
        <v>937</v>
      </c>
      <c r="I27" s="115">
        <v>-316</v>
      </c>
      <c r="J27" s="116">
        <v>-33.724653148345787</v>
      </c>
    </row>
    <row r="28" spans="1:15" s="110" customFormat="1" ht="24.95" customHeight="1" x14ac:dyDescent="0.2">
      <c r="A28" s="193" t="s">
        <v>163</v>
      </c>
      <c r="B28" s="199" t="s">
        <v>164</v>
      </c>
      <c r="C28" s="113">
        <v>0.46032568041889638</v>
      </c>
      <c r="D28" s="115">
        <v>160</v>
      </c>
      <c r="E28" s="114">
        <v>161</v>
      </c>
      <c r="F28" s="114">
        <v>166</v>
      </c>
      <c r="G28" s="114">
        <v>180</v>
      </c>
      <c r="H28" s="140">
        <v>184</v>
      </c>
      <c r="I28" s="115">
        <v>-24</v>
      </c>
      <c r="J28" s="116">
        <v>-13.043478260869565</v>
      </c>
    </row>
    <row r="29" spans="1:15" s="110" customFormat="1" ht="24.95" customHeight="1" x14ac:dyDescent="0.2">
      <c r="A29" s="193" t="s">
        <v>165</v>
      </c>
      <c r="B29" s="199" t="s">
        <v>166</v>
      </c>
      <c r="C29" s="113">
        <v>4.6377812302203809</v>
      </c>
      <c r="D29" s="115">
        <v>1612</v>
      </c>
      <c r="E29" s="114">
        <v>1733</v>
      </c>
      <c r="F29" s="114">
        <v>1727</v>
      </c>
      <c r="G29" s="114">
        <v>1984</v>
      </c>
      <c r="H29" s="140">
        <v>1768</v>
      </c>
      <c r="I29" s="115">
        <v>-156</v>
      </c>
      <c r="J29" s="116">
        <v>-8.8235294117647065</v>
      </c>
    </row>
    <row r="30" spans="1:15" s="110" customFormat="1" ht="24.95" customHeight="1" x14ac:dyDescent="0.2">
      <c r="A30" s="193">
        <v>86</v>
      </c>
      <c r="B30" s="199" t="s">
        <v>167</v>
      </c>
      <c r="C30" s="113">
        <v>6.4704528453881123</v>
      </c>
      <c r="D30" s="115">
        <v>2249</v>
      </c>
      <c r="E30" s="114">
        <v>2233</v>
      </c>
      <c r="F30" s="114">
        <v>2305</v>
      </c>
      <c r="G30" s="114">
        <v>2297</v>
      </c>
      <c r="H30" s="140">
        <v>2247</v>
      </c>
      <c r="I30" s="115">
        <v>2</v>
      </c>
      <c r="J30" s="116">
        <v>8.9007565643079656E-2</v>
      </c>
    </row>
    <row r="31" spans="1:15" s="110" customFormat="1" ht="24.95" customHeight="1" x14ac:dyDescent="0.2">
      <c r="A31" s="193">
        <v>87.88</v>
      </c>
      <c r="B31" s="204" t="s">
        <v>168</v>
      </c>
      <c r="C31" s="113">
        <v>2.4800046032568042</v>
      </c>
      <c r="D31" s="115">
        <v>862</v>
      </c>
      <c r="E31" s="114">
        <v>876</v>
      </c>
      <c r="F31" s="114">
        <v>874</v>
      </c>
      <c r="G31" s="114">
        <v>911</v>
      </c>
      <c r="H31" s="140">
        <v>912</v>
      </c>
      <c r="I31" s="115">
        <v>-50</v>
      </c>
      <c r="J31" s="116">
        <v>-5.4824561403508776</v>
      </c>
    </row>
    <row r="32" spans="1:15" s="110" customFormat="1" ht="24.95" customHeight="1" x14ac:dyDescent="0.2">
      <c r="A32" s="193" t="s">
        <v>169</v>
      </c>
      <c r="B32" s="199" t="s">
        <v>170</v>
      </c>
      <c r="C32" s="113">
        <v>8.7289257149433226</v>
      </c>
      <c r="D32" s="115">
        <v>3034</v>
      </c>
      <c r="E32" s="114">
        <v>3028</v>
      </c>
      <c r="F32" s="114">
        <v>3040</v>
      </c>
      <c r="G32" s="114">
        <v>3283</v>
      </c>
      <c r="H32" s="140">
        <v>3313</v>
      </c>
      <c r="I32" s="115">
        <v>-279</v>
      </c>
      <c r="J32" s="116">
        <v>-8.4213703591910658</v>
      </c>
    </row>
    <row r="33" spans="1:10" s="110" customFormat="1" ht="24.95" customHeight="1" x14ac:dyDescent="0.2">
      <c r="A33" s="193"/>
      <c r="B33" s="204"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10" customFormat="1" ht="24.95" customHeight="1" x14ac:dyDescent="0.2">
      <c r="A35" s="290" t="s">
        <v>132</v>
      </c>
      <c r="B35" s="291" t="s">
        <v>133</v>
      </c>
      <c r="C35" s="113">
        <v>0.15823695264399562</v>
      </c>
      <c r="D35" s="115">
        <v>55</v>
      </c>
      <c r="E35" s="114">
        <v>63</v>
      </c>
      <c r="F35" s="114">
        <v>50</v>
      </c>
      <c r="G35" s="114">
        <v>53</v>
      </c>
      <c r="H35" s="140">
        <v>56</v>
      </c>
      <c r="I35" s="115">
        <v>-1</v>
      </c>
      <c r="J35" s="116">
        <v>-1.7857142857142858</v>
      </c>
    </row>
    <row r="36" spans="1:10" s="110" customFormat="1" ht="24.95" customHeight="1" x14ac:dyDescent="0.2">
      <c r="A36" s="292" t="s">
        <v>173</v>
      </c>
      <c r="B36" s="293" t="s">
        <v>174</v>
      </c>
      <c r="C36" s="113">
        <v>6.4646987743828763</v>
      </c>
      <c r="D36" s="115">
        <v>2247</v>
      </c>
      <c r="E36" s="114">
        <v>2266</v>
      </c>
      <c r="F36" s="114">
        <v>2291</v>
      </c>
      <c r="G36" s="114">
        <v>2290</v>
      </c>
      <c r="H36" s="140">
        <v>2255</v>
      </c>
      <c r="I36" s="115">
        <v>-8</v>
      </c>
      <c r="J36" s="116">
        <v>-0.35476718403547675</v>
      </c>
    </row>
    <row r="37" spans="1:10" s="110" customFormat="1" ht="24.95" customHeight="1" x14ac:dyDescent="0.2">
      <c r="A37" s="294" t="s">
        <v>175</v>
      </c>
      <c r="B37" s="295" t="s">
        <v>176</v>
      </c>
      <c r="C37" s="125">
        <v>93.377064272973129</v>
      </c>
      <c r="D37" s="143">
        <v>32456</v>
      </c>
      <c r="E37" s="144">
        <v>31126</v>
      </c>
      <c r="F37" s="144">
        <v>32469</v>
      </c>
      <c r="G37" s="144">
        <v>34651</v>
      </c>
      <c r="H37" s="145">
        <v>34269</v>
      </c>
      <c r="I37" s="143">
        <v>-1813</v>
      </c>
      <c r="J37" s="146">
        <v>-5.2904957833610551</v>
      </c>
    </row>
    <row r="38" spans="1:10" s="323" customFormat="1" ht="11.25" customHeight="1" x14ac:dyDescent="0.15">
      <c r="A38" s="321"/>
      <c r="B38" s="322"/>
      <c r="C38" s="322"/>
      <c r="D38" s="149"/>
      <c r="E38" s="149"/>
      <c r="F38" s="149"/>
      <c r="G38" s="149"/>
      <c r="H38" s="149"/>
      <c r="I38" s="149"/>
      <c r="J38" s="217" t="s">
        <v>45</v>
      </c>
    </row>
    <row r="39" spans="1:10" s="287" customFormat="1" ht="12.75" customHeight="1" x14ac:dyDescent="0.15">
      <c r="A39" s="214" t="s">
        <v>122</v>
      </c>
      <c r="B39" s="296"/>
      <c r="C39" s="296"/>
      <c r="D39" s="296"/>
      <c r="E39" s="296"/>
      <c r="F39" s="296"/>
      <c r="G39" s="296"/>
      <c r="H39" s="296"/>
      <c r="I39" s="296"/>
      <c r="J39" s="296"/>
    </row>
    <row r="40" spans="1:10" ht="31.5" customHeight="1" x14ac:dyDescent="0.2">
      <c r="A40" s="614" t="s">
        <v>227</v>
      </c>
      <c r="B40" s="614"/>
      <c r="C40" s="614"/>
      <c r="D40" s="614"/>
      <c r="E40" s="614"/>
      <c r="F40" s="614"/>
      <c r="G40" s="614"/>
      <c r="H40" s="614"/>
      <c r="I40" s="614"/>
      <c r="J40" s="614"/>
    </row>
    <row r="41" spans="1:10" ht="18.75" customHeight="1" x14ac:dyDescent="0.2">
      <c r="A41" s="614"/>
      <c r="B41" s="614"/>
      <c r="C41" s="614"/>
      <c r="D41" s="614"/>
      <c r="E41" s="614"/>
      <c r="F41" s="614"/>
      <c r="G41" s="614"/>
      <c r="H41" s="614"/>
      <c r="I41" s="614"/>
      <c r="J41" s="614"/>
    </row>
    <row r="42" spans="1:10" ht="12.75" customHeight="1" x14ac:dyDescent="0.2">
      <c r="A42" s="244"/>
      <c r="B42" s="182"/>
      <c r="C42" s="245"/>
      <c r="D42" s="246"/>
      <c r="E42" s="246"/>
      <c r="F42" s="246"/>
      <c r="G42" s="246"/>
      <c r="H42" s="246"/>
      <c r="I42" s="246"/>
      <c r="J42" s="247"/>
    </row>
    <row r="43" spans="1:10" ht="15.95" customHeight="1" x14ac:dyDescent="0.2">
      <c r="B43" s="110"/>
    </row>
  </sheetData>
  <mergeCells count="15">
    <mergeCell ref="A11:B11"/>
    <mergeCell ref="A40:J40"/>
    <mergeCell ref="A41:J41"/>
    <mergeCell ref="A3:J3"/>
    <mergeCell ref="A4:J4"/>
    <mergeCell ref="A5:D5"/>
    <mergeCell ref="A7:B9"/>
    <mergeCell ref="C7:C10"/>
    <mergeCell ref="D7:H7"/>
    <mergeCell ref="I7:J8"/>
    <mergeCell ref="D8:D9"/>
    <mergeCell ref="E8:E9"/>
    <mergeCell ref="F8:F9"/>
    <mergeCell ref="G8:G9"/>
    <mergeCell ref="H8:H9"/>
  </mergeCells>
  <printOptions horizontalCentered="1"/>
  <pageMargins left="0.7" right="0.7" top="0.75" bottom="0.75" header="0.3" footer="0.3"/>
  <pageSetup paperSize="9" scale="67"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O86"/>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6.7109375" style="97" customWidth="1"/>
    <col min="4" max="4" width="9.7109375" style="155" customWidth="1"/>
    <col min="5" max="10" width="9.7109375" style="156" customWidth="1"/>
    <col min="11" max="11" width="9.7109375" style="157" customWidth="1"/>
    <col min="12" max="12" width="2.140625" style="97" customWidth="1"/>
    <col min="13" max="16384" width="8.85546875" style="97"/>
  </cols>
  <sheetData>
    <row r="1" spans="1:15" s="91" customFormat="1" ht="36.75" customHeight="1" x14ac:dyDescent="0.2">
      <c r="A1" s="88"/>
      <c r="B1" s="89"/>
      <c r="C1" s="89"/>
      <c r="D1" s="90"/>
      <c r="E1" s="90"/>
      <c r="F1" s="90"/>
      <c r="G1" s="90"/>
      <c r="H1" s="89"/>
      <c r="I1" s="89"/>
      <c r="J1" s="89"/>
      <c r="K1" s="15" t="s">
        <v>6</v>
      </c>
    </row>
    <row r="2" spans="1:15" s="91" customFormat="1" ht="11.25" customHeight="1" x14ac:dyDescent="0.2">
      <c r="A2" s="92"/>
      <c r="B2" s="93"/>
      <c r="C2" s="93"/>
      <c r="D2" s="93"/>
      <c r="E2" s="93"/>
      <c r="F2" s="93"/>
      <c r="G2" s="93"/>
      <c r="H2" s="93"/>
      <c r="I2" s="93"/>
      <c r="J2" s="93"/>
      <c r="K2" s="93"/>
    </row>
    <row r="3" spans="1:15" s="94" customFormat="1" ht="20.100000000000001" customHeight="1" x14ac:dyDescent="0.2">
      <c r="A3" s="570" t="s">
        <v>332</v>
      </c>
      <c r="B3" s="570"/>
      <c r="C3" s="570"/>
      <c r="D3" s="570"/>
      <c r="E3" s="570"/>
      <c r="F3" s="570"/>
      <c r="G3" s="570"/>
      <c r="H3" s="570"/>
      <c r="I3" s="570"/>
      <c r="J3" s="570"/>
      <c r="K3" s="570"/>
    </row>
    <row r="4" spans="1:15" s="94" customFormat="1" ht="12" customHeight="1" x14ac:dyDescent="0.2">
      <c r="A4" s="571" t="s">
        <v>92</v>
      </c>
      <c r="B4" s="571"/>
      <c r="C4" s="571"/>
      <c r="D4" s="571"/>
      <c r="E4" s="571"/>
      <c r="F4" s="571"/>
      <c r="G4" s="571"/>
      <c r="H4" s="571"/>
      <c r="I4" s="571"/>
      <c r="J4" s="571"/>
      <c r="K4" s="571"/>
    </row>
    <row r="5" spans="1:15" s="94" customFormat="1" ht="12" customHeight="1" x14ac:dyDescent="0.2">
      <c r="A5" s="572" t="s">
        <v>57</v>
      </c>
      <c r="B5" s="572"/>
      <c r="C5" s="572"/>
      <c r="D5" s="572"/>
      <c r="E5" s="572"/>
      <c r="F5" s="252"/>
      <c r="G5" s="252"/>
      <c r="H5" s="252"/>
      <c r="I5" s="252"/>
      <c r="J5" s="252"/>
      <c r="K5" s="252"/>
    </row>
    <row r="6" spans="1:15" s="94" customFormat="1" ht="11.25" customHeight="1" x14ac:dyDescent="0.2">
      <c r="A6" s="227"/>
      <c r="B6" s="228"/>
      <c r="C6" s="228"/>
      <c r="D6" s="228"/>
      <c r="E6" s="228"/>
      <c r="F6" s="228"/>
      <c r="G6" s="228"/>
      <c r="H6" s="228"/>
      <c r="I6" s="228"/>
      <c r="J6" s="228"/>
    </row>
    <row r="7" spans="1:15" s="91" customFormat="1" ht="12" customHeight="1" x14ac:dyDescent="0.2">
      <c r="A7" s="587" t="s">
        <v>333</v>
      </c>
      <c r="B7" s="576"/>
      <c r="C7" s="576"/>
      <c r="D7" s="581" t="s">
        <v>94</v>
      </c>
      <c r="E7" s="584" t="s">
        <v>327</v>
      </c>
      <c r="F7" s="585"/>
      <c r="G7" s="585"/>
      <c r="H7" s="585"/>
      <c r="I7" s="586"/>
      <c r="J7" s="587" t="s">
        <v>182</v>
      </c>
      <c r="K7" s="588"/>
      <c r="L7" s="96"/>
      <c r="M7" s="96"/>
      <c r="N7" s="96"/>
      <c r="O7" s="96"/>
    </row>
    <row r="8" spans="1:15" ht="21.75" customHeight="1" x14ac:dyDescent="0.2">
      <c r="A8" s="577"/>
      <c r="B8" s="578"/>
      <c r="C8" s="578"/>
      <c r="D8" s="582"/>
      <c r="E8" s="591" t="s">
        <v>97</v>
      </c>
      <c r="F8" s="591" t="s">
        <v>98</v>
      </c>
      <c r="G8" s="591" t="s">
        <v>99</v>
      </c>
      <c r="H8" s="591" t="s">
        <v>100</v>
      </c>
      <c r="I8" s="591" t="s">
        <v>101</v>
      </c>
      <c r="J8" s="589"/>
      <c r="K8" s="590"/>
    </row>
    <row r="9" spans="1:15" ht="12" customHeight="1" x14ac:dyDescent="0.2">
      <c r="A9" s="577"/>
      <c r="B9" s="578"/>
      <c r="C9" s="578"/>
      <c r="D9" s="582"/>
      <c r="E9" s="592"/>
      <c r="F9" s="592"/>
      <c r="G9" s="592"/>
      <c r="H9" s="592"/>
      <c r="I9" s="592"/>
      <c r="J9" s="98" t="s">
        <v>102</v>
      </c>
      <c r="K9" s="99" t="s">
        <v>103</v>
      </c>
    </row>
    <row r="10" spans="1:15" ht="12" customHeight="1" x14ac:dyDescent="0.2">
      <c r="A10" s="579"/>
      <c r="B10" s="580"/>
      <c r="C10" s="580"/>
      <c r="D10" s="583"/>
      <c r="E10" s="100">
        <v>1</v>
      </c>
      <c r="F10" s="100">
        <v>2</v>
      </c>
      <c r="G10" s="100">
        <v>3</v>
      </c>
      <c r="H10" s="100">
        <v>4</v>
      </c>
      <c r="I10" s="100">
        <v>5</v>
      </c>
      <c r="J10" s="100">
        <v>6</v>
      </c>
      <c r="K10" s="100">
        <v>7</v>
      </c>
    </row>
    <row r="11" spans="1:15" ht="18" customHeight="1" x14ac:dyDescent="0.2">
      <c r="A11" s="297" t="s">
        <v>104</v>
      </c>
      <c r="B11" s="298"/>
      <c r="C11" s="299"/>
      <c r="D11" s="262">
        <v>100</v>
      </c>
      <c r="E11" s="263">
        <v>34758</v>
      </c>
      <c r="F11" s="264">
        <v>33455</v>
      </c>
      <c r="G11" s="264">
        <v>34810</v>
      </c>
      <c r="H11" s="264">
        <v>36994</v>
      </c>
      <c r="I11" s="265">
        <v>36580</v>
      </c>
      <c r="J11" s="263">
        <v>-1822</v>
      </c>
      <c r="K11" s="266">
        <v>-4.9808638600328052</v>
      </c>
    </row>
    <row r="12" spans="1:15" ht="18" customHeight="1" x14ac:dyDescent="0.2">
      <c r="A12" s="300" t="s">
        <v>230</v>
      </c>
      <c r="B12" s="301"/>
      <c r="C12" s="301"/>
      <c r="D12" s="302"/>
      <c r="E12" s="309"/>
      <c r="F12" s="309"/>
      <c r="G12" s="309"/>
      <c r="H12" s="309"/>
      <c r="I12" s="309"/>
      <c r="J12" s="324"/>
      <c r="K12" s="304"/>
    </row>
    <row r="13" spans="1:15" ht="15.95" customHeight="1" x14ac:dyDescent="0.2">
      <c r="A13" s="306" t="s">
        <v>231</v>
      </c>
      <c r="B13" s="307"/>
      <c r="C13" s="308"/>
      <c r="D13" s="113">
        <v>38.929167385925545</v>
      </c>
      <c r="E13" s="115">
        <v>13531</v>
      </c>
      <c r="F13" s="114">
        <v>12589</v>
      </c>
      <c r="G13" s="114">
        <v>13302</v>
      </c>
      <c r="H13" s="114">
        <v>14061</v>
      </c>
      <c r="I13" s="140">
        <v>14141</v>
      </c>
      <c r="J13" s="115">
        <v>-610</v>
      </c>
      <c r="K13" s="116">
        <v>-4.313697758291493</v>
      </c>
    </row>
    <row r="14" spans="1:15" ht="15.95" customHeight="1" x14ac:dyDescent="0.2">
      <c r="A14" s="306" t="s">
        <v>232</v>
      </c>
      <c r="B14" s="307"/>
      <c r="C14" s="308"/>
      <c r="D14" s="113">
        <v>46.038322112894875</v>
      </c>
      <c r="E14" s="115">
        <v>16002</v>
      </c>
      <c r="F14" s="114">
        <v>15482</v>
      </c>
      <c r="G14" s="114">
        <v>16051</v>
      </c>
      <c r="H14" s="114">
        <v>17115</v>
      </c>
      <c r="I14" s="140">
        <v>16936</v>
      </c>
      <c r="J14" s="115">
        <v>-934</v>
      </c>
      <c r="K14" s="116">
        <v>-5.514879546528106</v>
      </c>
    </row>
    <row r="15" spans="1:15" ht="15.95" customHeight="1" x14ac:dyDescent="0.2">
      <c r="A15" s="306" t="s">
        <v>233</v>
      </c>
      <c r="B15" s="307"/>
      <c r="C15" s="308"/>
      <c r="D15" s="113">
        <v>6.2230277921629549</v>
      </c>
      <c r="E15" s="115">
        <v>2163</v>
      </c>
      <c r="F15" s="114">
        <v>2142</v>
      </c>
      <c r="G15" s="114">
        <v>2241</v>
      </c>
      <c r="H15" s="114">
        <v>2317</v>
      </c>
      <c r="I15" s="140">
        <v>2278</v>
      </c>
      <c r="J15" s="115">
        <v>-115</v>
      </c>
      <c r="K15" s="116">
        <v>-5.0482879719051796</v>
      </c>
    </row>
    <row r="16" spans="1:15" ht="15.95" customHeight="1" x14ac:dyDescent="0.2">
      <c r="A16" s="306" t="s">
        <v>234</v>
      </c>
      <c r="B16" s="307"/>
      <c r="C16" s="308"/>
      <c r="D16" s="113">
        <v>6.8502215317337019</v>
      </c>
      <c r="E16" s="115">
        <v>2381</v>
      </c>
      <c r="F16" s="114">
        <v>2533</v>
      </c>
      <c r="G16" s="114">
        <v>2527</v>
      </c>
      <c r="H16" s="114">
        <v>2776</v>
      </c>
      <c r="I16" s="140">
        <v>2511</v>
      </c>
      <c r="J16" s="115">
        <v>-130</v>
      </c>
      <c r="K16" s="116">
        <v>-5.1772202309836715</v>
      </c>
    </row>
    <row r="17" spans="1:11" ht="18" customHeight="1" x14ac:dyDescent="0.2">
      <c r="A17" s="300" t="s">
        <v>235</v>
      </c>
      <c r="B17" s="301"/>
      <c r="C17" s="301"/>
      <c r="D17" s="302"/>
      <c r="E17" s="309"/>
      <c r="F17" s="309"/>
      <c r="G17" s="309"/>
      <c r="H17" s="309"/>
      <c r="I17" s="309"/>
      <c r="J17" s="324"/>
      <c r="K17" s="304"/>
    </row>
    <row r="18" spans="1:11" ht="14.1" customHeight="1" x14ac:dyDescent="0.2">
      <c r="A18" s="306">
        <v>11</v>
      </c>
      <c r="B18" s="307" t="s">
        <v>236</v>
      </c>
      <c r="C18" s="308"/>
      <c r="D18" s="113">
        <v>0.22728580470683007</v>
      </c>
      <c r="E18" s="115">
        <v>79</v>
      </c>
      <c r="F18" s="114">
        <v>81</v>
      </c>
      <c r="G18" s="114">
        <v>70</v>
      </c>
      <c r="H18" s="114">
        <v>71</v>
      </c>
      <c r="I18" s="140">
        <v>77</v>
      </c>
      <c r="J18" s="115">
        <v>2</v>
      </c>
      <c r="K18" s="116">
        <v>2.5974025974025974</v>
      </c>
    </row>
    <row r="19" spans="1:11" ht="14.1" customHeight="1" x14ac:dyDescent="0.2">
      <c r="A19" s="306" t="s">
        <v>237</v>
      </c>
      <c r="B19" s="307" t="s">
        <v>238</v>
      </c>
      <c r="C19" s="308"/>
      <c r="D19" s="113">
        <v>8.3434029575924967E-2</v>
      </c>
      <c r="E19" s="115">
        <v>29</v>
      </c>
      <c r="F19" s="114">
        <v>32</v>
      </c>
      <c r="G19" s="114">
        <v>26</v>
      </c>
      <c r="H19" s="114">
        <v>27</v>
      </c>
      <c r="I19" s="140">
        <v>26</v>
      </c>
      <c r="J19" s="115">
        <v>3</v>
      </c>
      <c r="K19" s="116">
        <v>11.538461538461538</v>
      </c>
    </row>
    <row r="20" spans="1:11" ht="14.1" customHeight="1" x14ac:dyDescent="0.2">
      <c r="A20" s="306">
        <v>12</v>
      </c>
      <c r="B20" s="307" t="s">
        <v>239</v>
      </c>
      <c r="C20" s="308"/>
      <c r="D20" s="113">
        <v>0.51786639047125838</v>
      </c>
      <c r="E20" s="115">
        <v>180</v>
      </c>
      <c r="F20" s="114">
        <v>184</v>
      </c>
      <c r="G20" s="114">
        <v>162</v>
      </c>
      <c r="H20" s="114">
        <v>178</v>
      </c>
      <c r="I20" s="140">
        <v>178</v>
      </c>
      <c r="J20" s="115">
        <v>2</v>
      </c>
      <c r="K20" s="116">
        <v>1.1235955056179776</v>
      </c>
    </row>
    <row r="21" spans="1:11" ht="14.1" customHeight="1" x14ac:dyDescent="0.2">
      <c r="A21" s="306">
        <v>21</v>
      </c>
      <c r="B21" s="307" t="s">
        <v>240</v>
      </c>
      <c r="C21" s="308"/>
      <c r="D21" s="113">
        <v>5.178663904712584E-2</v>
      </c>
      <c r="E21" s="115">
        <v>18</v>
      </c>
      <c r="F21" s="114">
        <v>21</v>
      </c>
      <c r="G21" s="114">
        <v>26</v>
      </c>
      <c r="H21" s="114">
        <v>22</v>
      </c>
      <c r="I21" s="140">
        <v>23</v>
      </c>
      <c r="J21" s="115">
        <v>-5</v>
      </c>
      <c r="K21" s="116">
        <v>-21.739130434782609</v>
      </c>
    </row>
    <row r="22" spans="1:11" ht="14.1" customHeight="1" x14ac:dyDescent="0.2">
      <c r="A22" s="306">
        <v>22</v>
      </c>
      <c r="B22" s="307" t="s">
        <v>241</v>
      </c>
      <c r="C22" s="308"/>
      <c r="D22" s="113">
        <v>0.20139248518326716</v>
      </c>
      <c r="E22" s="115">
        <v>70</v>
      </c>
      <c r="F22" s="114">
        <v>74</v>
      </c>
      <c r="G22" s="114">
        <v>83</v>
      </c>
      <c r="H22" s="114">
        <v>83</v>
      </c>
      <c r="I22" s="140">
        <v>76</v>
      </c>
      <c r="J22" s="115">
        <v>-6</v>
      </c>
      <c r="K22" s="116">
        <v>-7.8947368421052628</v>
      </c>
    </row>
    <row r="23" spans="1:11" ht="14.1" customHeight="1" x14ac:dyDescent="0.2">
      <c r="A23" s="306">
        <v>23</v>
      </c>
      <c r="B23" s="307" t="s">
        <v>242</v>
      </c>
      <c r="C23" s="308"/>
      <c r="D23" s="113">
        <v>0.44594050290580584</v>
      </c>
      <c r="E23" s="115">
        <v>155</v>
      </c>
      <c r="F23" s="114">
        <v>153</v>
      </c>
      <c r="G23" s="114">
        <v>180</v>
      </c>
      <c r="H23" s="114">
        <v>175</v>
      </c>
      <c r="I23" s="140">
        <v>180</v>
      </c>
      <c r="J23" s="115">
        <v>-25</v>
      </c>
      <c r="K23" s="116">
        <v>-13.888888888888889</v>
      </c>
    </row>
    <row r="24" spans="1:11" ht="14.1" customHeight="1" x14ac:dyDescent="0.2">
      <c r="A24" s="306">
        <v>24</v>
      </c>
      <c r="B24" s="307" t="s">
        <v>243</v>
      </c>
      <c r="C24" s="308"/>
      <c r="D24" s="113">
        <v>0.25030208872777487</v>
      </c>
      <c r="E24" s="115">
        <v>87</v>
      </c>
      <c r="F24" s="114">
        <v>85</v>
      </c>
      <c r="G24" s="114">
        <v>91</v>
      </c>
      <c r="H24" s="114">
        <v>87</v>
      </c>
      <c r="I24" s="140">
        <v>86</v>
      </c>
      <c r="J24" s="115">
        <v>1</v>
      </c>
      <c r="K24" s="116">
        <v>1.1627906976744187</v>
      </c>
    </row>
    <row r="25" spans="1:11" ht="14.1" customHeight="1" x14ac:dyDescent="0.2">
      <c r="A25" s="306">
        <v>25</v>
      </c>
      <c r="B25" s="307" t="s">
        <v>244</v>
      </c>
      <c r="C25" s="308"/>
      <c r="D25" s="113">
        <v>1.4931814258587952</v>
      </c>
      <c r="E25" s="115">
        <v>519</v>
      </c>
      <c r="F25" s="114">
        <v>536</v>
      </c>
      <c r="G25" s="114">
        <v>536</v>
      </c>
      <c r="H25" s="114">
        <v>501</v>
      </c>
      <c r="I25" s="140">
        <v>473</v>
      </c>
      <c r="J25" s="115">
        <v>46</v>
      </c>
      <c r="K25" s="116">
        <v>9.7251585623678647</v>
      </c>
    </row>
    <row r="26" spans="1:11" ht="14.1" customHeight="1" x14ac:dyDescent="0.2">
      <c r="A26" s="306">
        <v>26</v>
      </c>
      <c r="B26" s="307" t="s">
        <v>245</v>
      </c>
      <c r="C26" s="308"/>
      <c r="D26" s="113">
        <v>0.58979227803671097</v>
      </c>
      <c r="E26" s="115">
        <v>205</v>
      </c>
      <c r="F26" s="114">
        <v>199</v>
      </c>
      <c r="G26" s="114">
        <v>206</v>
      </c>
      <c r="H26" s="114">
        <v>220</v>
      </c>
      <c r="I26" s="140">
        <v>213</v>
      </c>
      <c r="J26" s="115">
        <v>-8</v>
      </c>
      <c r="K26" s="116">
        <v>-3.755868544600939</v>
      </c>
    </row>
    <row r="27" spans="1:11" ht="14.1" customHeight="1" x14ac:dyDescent="0.2">
      <c r="A27" s="306">
        <v>27</v>
      </c>
      <c r="B27" s="307" t="s">
        <v>246</v>
      </c>
      <c r="C27" s="308"/>
      <c r="D27" s="113">
        <v>0.57540710052362043</v>
      </c>
      <c r="E27" s="115">
        <v>200</v>
      </c>
      <c r="F27" s="114">
        <v>205</v>
      </c>
      <c r="G27" s="114">
        <v>201</v>
      </c>
      <c r="H27" s="114">
        <v>192</v>
      </c>
      <c r="I27" s="140">
        <v>197</v>
      </c>
      <c r="J27" s="115">
        <v>3</v>
      </c>
      <c r="K27" s="116">
        <v>1.5228426395939085</v>
      </c>
    </row>
    <row r="28" spans="1:11" ht="14.1" customHeight="1" x14ac:dyDescent="0.2">
      <c r="A28" s="306">
        <v>28</v>
      </c>
      <c r="B28" s="307" t="s">
        <v>247</v>
      </c>
      <c r="C28" s="308"/>
      <c r="D28" s="113">
        <v>0.10069624259163358</v>
      </c>
      <c r="E28" s="115">
        <v>35</v>
      </c>
      <c r="F28" s="114">
        <v>35</v>
      </c>
      <c r="G28" s="114">
        <v>34</v>
      </c>
      <c r="H28" s="114">
        <v>34</v>
      </c>
      <c r="I28" s="140">
        <v>38</v>
      </c>
      <c r="J28" s="115">
        <v>-3</v>
      </c>
      <c r="K28" s="116">
        <v>-7.8947368421052628</v>
      </c>
    </row>
    <row r="29" spans="1:11" ht="14.1" customHeight="1" x14ac:dyDescent="0.2">
      <c r="A29" s="306">
        <v>29</v>
      </c>
      <c r="B29" s="307" t="s">
        <v>248</v>
      </c>
      <c r="C29" s="308"/>
      <c r="D29" s="113">
        <v>3.0669198457908973</v>
      </c>
      <c r="E29" s="115">
        <v>1066</v>
      </c>
      <c r="F29" s="114">
        <v>1003</v>
      </c>
      <c r="G29" s="114">
        <v>1014</v>
      </c>
      <c r="H29" s="114">
        <v>1197</v>
      </c>
      <c r="I29" s="140">
        <v>1220</v>
      </c>
      <c r="J29" s="115">
        <v>-154</v>
      </c>
      <c r="K29" s="116">
        <v>-12.622950819672131</v>
      </c>
    </row>
    <row r="30" spans="1:11" ht="14.1" customHeight="1" x14ac:dyDescent="0.2">
      <c r="A30" s="306" t="s">
        <v>249</v>
      </c>
      <c r="B30" s="307" t="s">
        <v>250</v>
      </c>
      <c r="C30" s="308"/>
      <c r="D30" s="113" t="s">
        <v>512</v>
      </c>
      <c r="E30" s="115" t="s">
        <v>512</v>
      </c>
      <c r="F30" s="114" t="s">
        <v>512</v>
      </c>
      <c r="G30" s="114" t="s">
        <v>512</v>
      </c>
      <c r="H30" s="114" t="s">
        <v>512</v>
      </c>
      <c r="I30" s="140" t="s">
        <v>512</v>
      </c>
      <c r="J30" s="115" t="s">
        <v>512</v>
      </c>
      <c r="K30" s="116" t="s">
        <v>512</v>
      </c>
    </row>
    <row r="31" spans="1:11" ht="14.1" customHeight="1" x14ac:dyDescent="0.2">
      <c r="A31" s="306" t="s">
        <v>251</v>
      </c>
      <c r="B31" s="307" t="s">
        <v>252</v>
      </c>
      <c r="C31" s="308"/>
      <c r="D31" s="113">
        <v>2.6957822659531621</v>
      </c>
      <c r="E31" s="115">
        <v>937</v>
      </c>
      <c r="F31" s="114">
        <v>882</v>
      </c>
      <c r="G31" s="114">
        <v>908</v>
      </c>
      <c r="H31" s="114">
        <v>1083</v>
      </c>
      <c r="I31" s="140">
        <v>1107</v>
      </c>
      <c r="J31" s="115">
        <v>-170</v>
      </c>
      <c r="K31" s="116">
        <v>-15.356820234869016</v>
      </c>
    </row>
    <row r="32" spans="1:11" ht="14.1" customHeight="1" x14ac:dyDescent="0.2">
      <c r="A32" s="306">
        <v>31</v>
      </c>
      <c r="B32" s="307" t="s">
        <v>253</v>
      </c>
      <c r="C32" s="308"/>
      <c r="D32" s="113">
        <v>0.35387536682202658</v>
      </c>
      <c r="E32" s="115">
        <v>123</v>
      </c>
      <c r="F32" s="114">
        <v>115</v>
      </c>
      <c r="G32" s="114">
        <v>124</v>
      </c>
      <c r="H32" s="114">
        <v>113</v>
      </c>
      <c r="I32" s="140">
        <v>114</v>
      </c>
      <c r="J32" s="115">
        <v>9</v>
      </c>
      <c r="K32" s="116">
        <v>7.8947368421052628</v>
      </c>
    </row>
    <row r="33" spans="1:11" ht="14.1" customHeight="1" x14ac:dyDescent="0.2">
      <c r="A33" s="306">
        <v>32</v>
      </c>
      <c r="B33" s="307" t="s">
        <v>254</v>
      </c>
      <c r="C33" s="308"/>
      <c r="D33" s="113">
        <v>0.51786639047125838</v>
      </c>
      <c r="E33" s="115">
        <v>180</v>
      </c>
      <c r="F33" s="114">
        <v>184</v>
      </c>
      <c r="G33" s="114">
        <v>173</v>
      </c>
      <c r="H33" s="114">
        <v>186</v>
      </c>
      <c r="I33" s="140">
        <v>199</v>
      </c>
      <c r="J33" s="115">
        <v>-19</v>
      </c>
      <c r="K33" s="116">
        <v>-9.5477386934673358</v>
      </c>
    </row>
    <row r="34" spans="1:11" ht="14.1" customHeight="1" x14ac:dyDescent="0.2">
      <c r="A34" s="306">
        <v>33</v>
      </c>
      <c r="B34" s="307" t="s">
        <v>255</v>
      </c>
      <c r="C34" s="308"/>
      <c r="D34" s="113">
        <v>0.27619540825133782</v>
      </c>
      <c r="E34" s="115">
        <v>96</v>
      </c>
      <c r="F34" s="114">
        <v>99</v>
      </c>
      <c r="G34" s="114">
        <v>92</v>
      </c>
      <c r="H34" s="114">
        <v>103</v>
      </c>
      <c r="I34" s="140">
        <v>101</v>
      </c>
      <c r="J34" s="115">
        <v>-5</v>
      </c>
      <c r="K34" s="116">
        <v>-4.9504950495049505</v>
      </c>
    </row>
    <row r="35" spans="1:11" ht="14.1" customHeight="1" x14ac:dyDescent="0.2">
      <c r="A35" s="306">
        <v>34</v>
      </c>
      <c r="B35" s="307" t="s">
        <v>256</v>
      </c>
      <c r="C35" s="308"/>
      <c r="D35" s="113">
        <v>3.7056217273721157</v>
      </c>
      <c r="E35" s="115">
        <v>1288</v>
      </c>
      <c r="F35" s="114">
        <v>1272</v>
      </c>
      <c r="G35" s="114">
        <v>1322</v>
      </c>
      <c r="H35" s="114">
        <v>1396</v>
      </c>
      <c r="I35" s="140">
        <v>1372</v>
      </c>
      <c r="J35" s="115">
        <v>-84</v>
      </c>
      <c r="K35" s="116">
        <v>-6.1224489795918364</v>
      </c>
    </row>
    <row r="36" spans="1:11" ht="14.1" customHeight="1" x14ac:dyDescent="0.2">
      <c r="A36" s="306">
        <v>41</v>
      </c>
      <c r="B36" s="307" t="s">
        <v>257</v>
      </c>
      <c r="C36" s="308"/>
      <c r="D36" s="113">
        <v>0.2560561597330111</v>
      </c>
      <c r="E36" s="115">
        <v>89</v>
      </c>
      <c r="F36" s="114">
        <v>88</v>
      </c>
      <c r="G36" s="114">
        <v>103</v>
      </c>
      <c r="H36" s="114">
        <v>103</v>
      </c>
      <c r="I36" s="140">
        <v>94</v>
      </c>
      <c r="J36" s="115">
        <v>-5</v>
      </c>
      <c r="K36" s="116">
        <v>-5.3191489361702127</v>
      </c>
    </row>
    <row r="37" spans="1:11" ht="14.1" customHeight="1" x14ac:dyDescent="0.2">
      <c r="A37" s="306">
        <v>42</v>
      </c>
      <c r="B37" s="307" t="s">
        <v>258</v>
      </c>
      <c r="C37" s="308"/>
      <c r="D37" s="113">
        <v>8.3434029575924967E-2</v>
      </c>
      <c r="E37" s="115">
        <v>29</v>
      </c>
      <c r="F37" s="114">
        <v>31</v>
      </c>
      <c r="G37" s="114">
        <v>28</v>
      </c>
      <c r="H37" s="114">
        <v>27</v>
      </c>
      <c r="I37" s="140">
        <v>26</v>
      </c>
      <c r="J37" s="115">
        <v>3</v>
      </c>
      <c r="K37" s="116">
        <v>11.538461538461538</v>
      </c>
    </row>
    <row r="38" spans="1:11" ht="14.1" customHeight="1" x14ac:dyDescent="0.2">
      <c r="A38" s="306">
        <v>43</v>
      </c>
      <c r="B38" s="307" t="s">
        <v>259</v>
      </c>
      <c r="C38" s="308"/>
      <c r="D38" s="113">
        <v>0.61280856205765577</v>
      </c>
      <c r="E38" s="115">
        <v>213</v>
      </c>
      <c r="F38" s="114">
        <v>201</v>
      </c>
      <c r="G38" s="114">
        <v>214</v>
      </c>
      <c r="H38" s="114">
        <v>214</v>
      </c>
      <c r="I38" s="140">
        <v>204</v>
      </c>
      <c r="J38" s="115">
        <v>9</v>
      </c>
      <c r="K38" s="116">
        <v>4.4117647058823533</v>
      </c>
    </row>
    <row r="39" spans="1:11" ht="14.1" customHeight="1" x14ac:dyDescent="0.2">
      <c r="A39" s="306">
        <v>51</v>
      </c>
      <c r="B39" s="307" t="s">
        <v>260</v>
      </c>
      <c r="C39" s="308"/>
      <c r="D39" s="113">
        <v>8.5505495137810001</v>
      </c>
      <c r="E39" s="115">
        <v>2972</v>
      </c>
      <c r="F39" s="114">
        <v>2875</v>
      </c>
      <c r="G39" s="114">
        <v>2938</v>
      </c>
      <c r="H39" s="114">
        <v>2932</v>
      </c>
      <c r="I39" s="140">
        <v>2901</v>
      </c>
      <c r="J39" s="115">
        <v>71</v>
      </c>
      <c r="K39" s="116">
        <v>2.4474319200275767</v>
      </c>
    </row>
    <row r="40" spans="1:11" ht="14.1" customHeight="1" x14ac:dyDescent="0.2">
      <c r="A40" s="306" t="s">
        <v>261</v>
      </c>
      <c r="B40" s="307" t="s">
        <v>262</v>
      </c>
      <c r="C40" s="308"/>
      <c r="D40" s="113">
        <v>8.354911099602969</v>
      </c>
      <c r="E40" s="115">
        <v>2904</v>
      </c>
      <c r="F40" s="114">
        <v>2807</v>
      </c>
      <c r="G40" s="114">
        <v>2872</v>
      </c>
      <c r="H40" s="114">
        <v>2873</v>
      </c>
      <c r="I40" s="140">
        <v>2839</v>
      </c>
      <c r="J40" s="115">
        <v>65</v>
      </c>
      <c r="K40" s="116">
        <v>2.2895385699189856</v>
      </c>
    </row>
    <row r="41" spans="1:11" ht="14.1" customHeight="1" x14ac:dyDescent="0.2">
      <c r="A41" s="306"/>
      <c r="B41" s="307" t="s">
        <v>263</v>
      </c>
      <c r="C41" s="308"/>
      <c r="D41" s="113">
        <v>2.5922089878589101</v>
      </c>
      <c r="E41" s="115">
        <v>901</v>
      </c>
      <c r="F41" s="114">
        <v>858</v>
      </c>
      <c r="G41" s="114">
        <v>897</v>
      </c>
      <c r="H41" s="114">
        <v>893</v>
      </c>
      <c r="I41" s="140">
        <v>832</v>
      </c>
      <c r="J41" s="115">
        <v>69</v>
      </c>
      <c r="K41" s="116">
        <v>8.2932692307692299</v>
      </c>
    </row>
    <row r="42" spans="1:11" ht="14.1" customHeight="1" x14ac:dyDescent="0.2">
      <c r="A42" s="306">
        <v>52</v>
      </c>
      <c r="B42" s="307" t="s">
        <v>264</v>
      </c>
      <c r="C42" s="308"/>
      <c r="D42" s="113">
        <v>5.8144887507911847</v>
      </c>
      <c r="E42" s="115">
        <v>2021</v>
      </c>
      <c r="F42" s="114">
        <v>1959</v>
      </c>
      <c r="G42" s="114">
        <v>1949</v>
      </c>
      <c r="H42" s="114">
        <v>1984</v>
      </c>
      <c r="I42" s="140">
        <v>1931</v>
      </c>
      <c r="J42" s="115">
        <v>90</v>
      </c>
      <c r="K42" s="116">
        <v>4.6607975142413256</v>
      </c>
    </row>
    <row r="43" spans="1:11" ht="14.1" customHeight="1" x14ac:dyDescent="0.2">
      <c r="A43" s="306" t="s">
        <v>265</v>
      </c>
      <c r="B43" s="307" t="s">
        <v>266</v>
      </c>
      <c r="C43" s="308"/>
      <c r="D43" s="113">
        <v>5.7310547212152594</v>
      </c>
      <c r="E43" s="115">
        <v>1992</v>
      </c>
      <c r="F43" s="114">
        <v>1933</v>
      </c>
      <c r="G43" s="114">
        <v>1926</v>
      </c>
      <c r="H43" s="114">
        <v>1960</v>
      </c>
      <c r="I43" s="140">
        <v>1902</v>
      </c>
      <c r="J43" s="115">
        <v>90</v>
      </c>
      <c r="K43" s="116">
        <v>4.7318611987381702</v>
      </c>
    </row>
    <row r="44" spans="1:11" ht="14.1" customHeight="1" x14ac:dyDescent="0.2">
      <c r="A44" s="306">
        <v>53</v>
      </c>
      <c r="B44" s="307" t="s">
        <v>267</v>
      </c>
      <c r="C44" s="308"/>
      <c r="D44" s="113">
        <v>3.7516542954140055</v>
      </c>
      <c r="E44" s="115">
        <v>1304</v>
      </c>
      <c r="F44" s="114">
        <v>1293</v>
      </c>
      <c r="G44" s="114">
        <v>1439</v>
      </c>
      <c r="H44" s="114">
        <v>1540</v>
      </c>
      <c r="I44" s="140">
        <v>1614</v>
      </c>
      <c r="J44" s="115">
        <v>-310</v>
      </c>
      <c r="K44" s="116">
        <v>-19.206939281288722</v>
      </c>
    </row>
    <row r="45" spans="1:11" ht="14.1" customHeight="1" x14ac:dyDescent="0.2">
      <c r="A45" s="306" t="s">
        <v>268</v>
      </c>
      <c r="B45" s="307" t="s">
        <v>269</v>
      </c>
      <c r="C45" s="308"/>
      <c r="D45" s="113">
        <v>3.7372691179009148</v>
      </c>
      <c r="E45" s="115">
        <v>1299</v>
      </c>
      <c r="F45" s="114">
        <v>1288</v>
      </c>
      <c r="G45" s="114">
        <v>1436</v>
      </c>
      <c r="H45" s="114">
        <v>1536</v>
      </c>
      <c r="I45" s="140">
        <v>1611</v>
      </c>
      <c r="J45" s="115">
        <v>-312</v>
      </c>
      <c r="K45" s="116">
        <v>-19.366852886405958</v>
      </c>
    </row>
    <row r="46" spans="1:11" ht="14.1" customHeight="1" x14ac:dyDescent="0.2">
      <c r="A46" s="306">
        <v>54</v>
      </c>
      <c r="B46" s="307" t="s">
        <v>270</v>
      </c>
      <c r="C46" s="308"/>
      <c r="D46" s="113">
        <v>13.516312791299844</v>
      </c>
      <c r="E46" s="115">
        <v>4698</v>
      </c>
      <c r="F46" s="114">
        <v>4049</v>
      </c>
      <c r="G46" s="114">
        <v>4250</v>
      </c>
      <c r="H46" s="114">
        <v>4492</v>
      </c>
      <c r="I46" s="140">
        <v>4591</v>
      </c>
      <c r="J46" s="115">
        <v>107</v>
      </c>
      <c r="K46" s="116">
        <v>2.3306469178828144</v>
      </c>
    </row>
    <row r="47" spans="1:11" ht="14.1" customHeight="1" x14ac:dyDescent="0.2">
      <c r="A47" s="306">
        <v>61</v>
      </c>
      <c r="B47" s="307" t="s">
        <v>271</v>
      </c>
      <c r="C47" s="308"/>
      <c r="D47" s="113">
        <v>1.2313711951205477</v>
      </c>
      <c r="E47" s="115">
        <v>428</v>
      </c>
      <c r="F47" s="114">
        <v>424</v>
      </c>
      <c r="G47" s="114">
        <v>410</v>
      </c>
      <c r="H47" s="114">
        <v>401</v>
      </c>
      <c r="I47" s="140">
        <v>416</v>
      </c>
      <c r="J47" s="115">
        <v>12</v>
      </c>
      <c r="K47" s="116">
        <v>2.8846153846153846</v>
      </c>
    </row>
    <row r="48" spans="1:11" ht="14.1" customHeight="1" x14ac:dyDescent="0.2">
      <c r="A48" s="306">
        <v>62</v>
      </c>
      <c r="B48" s="307" t="s">
        <v>272</v>
      </c>
      <c r="C48" s="308"/>
      <c r="D48" s="113">
        <v>9.1978825018700725</v>
      </c>
      <c r="E48" s="115">
        <v>3197</v>
      </c>
      <c r="F48" s="114">
        <v>3124</v>
      </c>
      <c r="G48" s="114">
        <v>3138</v>
      </c>
      <c r="H48" s="114">
        <v>3390</v>
      </c>
      <c r="I48" s="140">
        <v>3248</v>
      </c>
      <c r="J48" s="115">
        <v>-51</v>
      </c>
      <c r="K48" s="116">
        <v>-1.5701970443349753</v>
      </c>
    </row>
    <row r="49" spans="1:11" ht="14.1" customHeight="1" x14ac:dyDescent="0.2">
      <c r="A49" s="306">
        <v>63</v>
      </c>
      <c r="B49" s="307" t="s">
        <v>273</v>
      </c>
      <c r="C49" s="308"/>
      <c r="D49" s="113">
        <v>12.725128028079867</v>
      </c>
      <c r="E49" s="115">
        <v>4423</v>
      </c>
      <c r="F49" s="114">
        <v>4076</v>
      </c>
      <c r="G49" s="114">
        <v>4634</v>
      </c>
      <c r="H49" s="114">
        <v>5394</v>
      </c>
      <c r="I49" s="140">
        <v>5429</v>
      </c>
      <c r="J49" s="115">
        <v>-1006</v>
      </c>
      <c r="K49" s="116">
        <v>-18.530116043470251</v>
      </c>
    </row>
    <row r="50" spans="1:11" ht="14.1" customHeight="1" x14ac:dyDescent="0.2">
      <c r="A50" s="306" t="s">
        <v>274</v>
      </c>
      <c r="B50" s="307" t="s">
        <v>275</v>
      </c>
      <c r="C50" s="308"/>
      <c r="D50" s="113">
        <v>0.54663674549743946</v>
      </c>
      <c r="E50" s="115">
        <v>190</v>
      </c>
      <c r="F50" s="114">
        <v>169</v>
      </c>
      <c r="G50" s="114">
        <v>232</v>
      </c>
      <c r="H50" s="114">
        <v>254</v>
      </c>
      <c r="I50" s="140">
        <v>260</v>
      </c>
      <c r="J50" s="115">
        <v>-70</v>
      </c>
      <c r="K50" s="116">
        <v>-26.923076923076923</v>
      </c>
    </row>
    <row r="51" spans="1:11" ht="14.1" customHeight="1" x14ac:dyDescent="0.2">
      <c r="A51" s="306" t="s">
        <v>276</v>
      </c>
      <c r="B51" s="307" t="s">
        <v>277</v>
      </c>
      <c r="C51" s="308"/>
      <c r="D51" s="113">
        <v>11.404568732378157</v>
      </c>
      <c r="E51" s="115">
        <v>3964</v>
      </c>
      <c r="F51" s="114">
        <v>3621</v>
      </c>
      <c r="G51" s="114">
        <v>4047</v>
      </c>
      <c r="H51" s="114">
        <v>4727</v>
      </c>
      <c r="I51" s="140">
        <v>4770</v>
      </c>
      <c r="J51" s="115">
        <v>-806</v>
      </c>
      <c r="K51" s="116">
        <v>-16.89727463312369</v>
      </c>
    </row>
    <row r="52" spans="1:11" ht="14.1" customHeight="1" x14ac:dyDescent="0.2">
      <c r="A52" s="306">
        <v>71</v>
      </c>
      <c r="B52" s="307" t="s">
        <v>278</v>
      </c>
      <c r="C52" s="308"/>
      <c r="D52" s="113">
        <v>13.165314459980436</v>
      </c>
      <c r="E52" s="115">
        <v>4576</v>
      </c>
      <c r="F52" s="114">
        <v>4435</v>
      </c>
      <c r="G52" s="114">
        <v>4544</v>
      </c>
      <c r="H52" s="114">
        <v>4666</v>
      </c>
      <c r="I52" s="140">
        <v>4614</v>
      </c>
      <c r="J52" s="115">
        <v>-38</v>
      </c>
      <c r="K52" s="116">
        <v>-0.82358040745557004</v>
      </c>
    </row>
    <row r="53" spans="1:11" ht="14.1" customHeight="1" x14ac:dyDescent="0.2">
      <c r="A53" s="306" t="s">
        <v>279</v>
      </c>
      <c r="B53" s="307" t="s">
        <v>280</v>
      </c>
      <c r="C53" s="308"/>
      <c r="D53" s="113">
        <v>1.5564762069163933</v>
      </c>
      <c r="E53" s="115">
        <v>541</v>
      </c>
      <c r="F53" s="114">
        <v>525</v>
      </c>
      <c r="G53" s="114">
        <v>532</v>
      </c>
      <c r="H53" s="114">
        <v>550</v>
      </c>
      <c r="I53" s="140">
        <v>552</v>
      </c>
      <c r="J53" s="115">
        <v>-11</v>
      </c>
      <c r="K53" s="116">
        <v>-1.9927536231884058</v>
      </c>
    </row>
    <row r="54" spans="1:11" ht="14.1" customHeight="1" x14ac:dyDescent="0.2">
      <c r="A54" s="306" t="s">
        <v>281</v>
      </c>
      <c r="B54" s="307" t="s">
        <v>282</v>
      </c>
      <c r="C54" s="308"/>
      <c r="D54" s="113">
        <v>11.039185223545658</v>
      </c>
      <c r="E54" s="115">
        <v>3837</v>
      </c>
      <c r="F54" s="114">
        <v>3713</v>
      </c>
      <c r="G54" s="114">
        <v>3817</v>
      </c>
      <c r="H54" s="114">
        <v>3929</v>
      </c>
      <c r="I54" s="140">
        <v>3875</v>
      </c>
      <c r="J54" s="115">
        <v>-38</v>
      </c>
      <c r="K54" s="116">
        <v>-0.98064516129032253</v>
      </c>
    </row>
    <row r="55" spans="1:11" ht="14.1" customHeight="1" x14ac:dyDescent="0.2">
      <c r="A55" s="306">
        <v>72</v>
      </c>
      <c r="B55" s="307" t="s">
        <v>283</v>
      </c>
      <c r="C55" s="308"/>
      <c r="D55" s="113">
        <v>1.4270096092985787</v>
      </c>
      <c r="E55" s="115">
        <v>496</v>
      </c>
      <c r="F55" s="114">
        <v>492</v>
      </c>
      <c r="G55" s="114">
        <v>493</v>
      </c>
      <c r="H55" s="114">
        <v>512</v>
      </c>
      <c r="I55" s="140">
        <v>497</v>
      </c>
      <c r="J55" s="115">
        <v>-1</v>
      </c>
      <c r="K55" s="116">
        <v>-0.2012072434607646</v>
      </c>
    </row>
    <row r="56" spans="1:11" ht="14.1" customHeight="1" x14ac:dyDescent="0.2">
      <c r="A56" s="306" t="s">
        <v>284</v>
      </c>
      <c r="B56" s="307" t="s">
        <v>285</v>
      </c>
      <c r="C56" s="308"/>
      <c r="D56" s="113">
        <v>0.22153173370159387</v>
      </c>
      <c r="E56" s="115">
        <v>77</v>
      </c>
      <c r="F56" s="114">
        <v>74</v>
      </c>
      <c r="G56" s="114">
        <v>84</v>
      </c>
      <c r="H56" s="114">
        <v>84</v>
      </c>
      <c r="I56" s="140">
        <v>71</v>
      </c>
      <c r="J56" s="115">
        <v>6</v>
      </c>
      <c r="K56" s="116">
        <v>8.4507042253521121</v>
      </c>
    </row>
    <row r="57" spans="1:11" ht="14.1" customHeight="1" x14ac:dyDescent="0.2">
      <c r="A57" s="306" t="s">
        <v>286</v>
      </c>
      <c r="B57" s="307" t="s">
        <v>287</v>
      </c>
      <c r="C57" s="308"/>
      <c r="D57" s="113">
        <v>0.89763507681684795</v>
      </c>
      <c r="E57" s="115">
        <v>312</v>
      </c>
      <c r="F57" s="114">
        <v>312</v>
      </c>
      <c r="G57" s="114">
        <v>303</v>
      </c>
      <c r="H57" s="114">
        <v>322</v>
      </c>
      <c r="I57" s="140">
        <v>316</v>
      </c>
      <c r="J57" s="115">
        <v>-4</v>
      </c>
      <c r="K57" s="116">
        <v>-1.2658227848101267</v>
      </c>
    </row>
    <row r="58" spans="1:11" ht="14.1" customHeight="1" x14ac:dyDescent="0.2">
      <c r="A58" s="306">
        <v>73</v>
      </c>
      <c r="B58" s="307" t="s">
        <v>288</v>
      </c>
      <c r="C58" s="308"/>
      <c r="D58" s="113">
        <v>1.0788883134817884</v>
      </c>
      <c r="E58" s="115">
        <v>375</v>
      </c>
      <c r="F58" s="114">
        <v>359</v>
      </c>
      <c r="G58" s="114">
        <v>372</v>
      </c>
      <c r="H58" s="114">
        <v>374</v>
      </c>
      <c r="I58" s="140">
        <v>364</v>
      </c>
      <c r="J58" s="115">
        <v>11</v>
      </c>
      <c r="K58" s="116">
        <v>3.0219780219780219</v>
      </c>
    </row>
    <row r="59" spans="1:11" ht="14.1" customHeight="1" x14ac:dyDescent="0.2">
      <c r="A59" s="306" t="s">
        <v>289</v>
      </c>
      <c r="B59" s="307" t="s">
        <v>290</v>
      </c>
      <c r="C59" s="308"/>
      <c r="D59" s="113">
        <v>0.55239081650267563</v>
      </c>
      <c r="E59" s="115">
        <v>192</v>
      </c>
      <c r="F59" s="114">
        <v>177</v>
      </c>
      <c r="G59" s="114">
        <v>191</v>
      </c>
      <c r="H59" s="114">
        <v>192</v>
      </c>
      <c r="I59" s="140">
        <v>189</v>
      </c>
      <c r="J59" s="115">
        <v>3</v>
      </c>
      <c r="K59" s="116">
        <v>1.5873015873015872</v>
      </c>
    </row>
    <row r="60" spans="1:11" ht="14.1" customHeight="1" x14ac:dyDescent="0.2">
      <c r="A60" s="306">
        <v>81</v>
      </c>
      <c r="B60" s="307" t="s">
        <v>291</v>
      </c>
      <c r="C60" s="308"/>
      <c r="D60" s="113">
        <v>3.7976868634558949</v>
      </c>
      <c r="E60" s="115">
        <v>1320</v>
      </c>
      <c r="F60" s="114">
        <v>1356</v>
      </c>
      <c r="G60" s="114">
        <v>1369</v>
      </c>
      <c r="H60" s="114">
        <v>1371</v>
      </c>
      <c r="I60" s="140">
        <v>1353</v>
      </c>
      <c r="J60" s="115">
        <v>-33</v>
      </c>
      <c r="K60" s="116">
        <v>-2.4390243902439024</v>
      </c>
    </row>
    <row r="61" spans="1:11" ht="14.1" customHeight="1" x14ac:dyDescent="0.2">
      <c r="A61" s="306" t="s">
        <v>292</v>
      </c>
      <c r="B61" s="307" t="s">
        <v>293</v>
      </c>
      <c r="C61" s="308"/>
      <c r="D61" s="113">
        <v>1.0472409229529893</v>
      </c>
      <c r="E61" s="115">
        <v>364</v>
      </c>
      <c r="F61" s="114">
        <v>362</v>
      </c>
      <c r="G61" s="114">
        <v>361</v>
      </c>
      <c r="H61" s="114">
        <v>338</v>
      </c>
      <c r="I61" s="140">
        <v>344</v>
      </c>
      <c r="J61" s="115">
        <v>20</v>
      </c>
      <c r="K61" s="116">
        <v>5.8139534883720927</v>
      </c>
    </row>
    <row r="62" spans="1:11" ht="14.1" customHeight="1" x14ac:dyDescent="0.2">
      <c r="A62" s="306" t="s">
        <v>294</v>
      </c>
      <c r="B62" s="307" t="s">
        <v>295</v>
      </c>
      <c r="C62" s="308"/>
      <c r="D62" s="113">
        <v>1.4787962483457047</v>
      </c>
      <c r="E62" s="115">
        <v>514</v>
      </c>
      <c r="F62" s="114">
        <v>544</v>
      </c>
      <c r="G62" s="114">
        <v>540</v>
      </c>
      <c r="H62" s="114">
        <v>553</v>
      </c>
      <c r="I62" s="140">
        <v>536</v>
      </c>
      <c r="J62" s="115">
        <v>-22</v>
      </c>
      <c r="K62" s="116">
        <v>-4.1044776119402986</v>
      </c>
    </row>
    <row r="63" spans="1:11" ht="14.1" customHeight="1" x14ac:dyDescent="0.2">
      <c r="A63" s="306"/>
      <c r="B63" s="307" t="s">
        <v>296</v>
      </c>
      <c r="C63" s="308"/>
      <c r="D63" s="113">
        <v>0.87461879279590315</v>
      </c>
      <c r="E63" s="115">
        <v>304</v>
      </c>
      <c r="F63" s="114">
        <v>320</v>
      </c>
      <c r="G63" s="114">
        <v>310</v>
      </c>
      <c r="H63" s="114">
        <v>327</v>
      </c>
      <c r="I63" s="140">
        <v>315</v>
      </c>
      <c r="J63" s="115">
        <v>-11</v>
      </c>
      <c r="K63" s="116">
        <v>-3.4920634920634921</v>
      </c>
    </row>
    <row r="64" spans="1:11" ht="14.1" customHeight="1" x14ac:dyDescent="0.2">
      <c r="A64" s="306" t="s">
        <v>297</v>
      </c>
      <c r="B64" s="307" t="s">
        <v>298</v>
      </c>
      <c r="C64" s="308"/>
      <c r="D64" s="113">
        <v>0.21577766269635767</v>
      </c>
      <c r="E64" s="115">
        <v>75</v>
      </c>
      <c r="F64" s="114">
        <v>79</v>
      </c>
      <c r="G64" s="114">
        <v>74</v>
      </c>
      <c r="H64" s="114">
        <v>67</v>
      </c>
      <c r="I64" s="140">
        <v>66</v>
      </c>
      <c r="J64" s="115">
        <v>9</v>
      </c>
      <c r="K64" s="116">
        <v>13.636363636363637</v>
      </c>
    </row>
    <row r="65" spans="1:11" ht="14.1" customHeight="1" x14ac:dyDescent="0.2">
      <c r="A65" s="306" t="s">
        <v>299</v>
      </c>
      <c r="B65" s="307" t="s">
        <v>300</v>
      </c>
      <c r="C65" s="308"/>
      <c r="D65" s="113">
        <v>0.5581448875079118</v>
      </c>
      <c r="E65" s="115">
        <v>194</v>
      </c>
      <c r="F65" s="114">
        <v>186</v>
      </c>
      <c r="G65" s="114">
        <v>208</v>
      </c>
      <c r="H65" s="114">
        <v>218</v>
      </c>
      <c r="I65" s="140">
        <v>200</v>
      </c>
      <c r="J65" s="115">
        <v>-6</v>
      </c>
      <c r="K65" s="116">
        <v>-3</v>
      </c>
    </row>
    <row r="66" spans="1:11" ht="14.1" customHeight="1" x14ac:dyDescent="0.2">
      <c r="A66" s="306">
        <v>82</v>
      </c>
      <c r="B66" s="307" t="s">
        <v>301</v>
      </c>
      <c r="C66" s="308"/>
      <c r="D66" s="113">
        <v>1.2141089821048392</v>
      </c>
      <c r="E66" s="115">
        <v>422</v>
      </c>
      <c r="F66" s="114">
        <v>425</v>
      </c>
      <c r="G66" s="114">
        <v>408</v>
      </c>
      <c r="H66" s="114">
        <v>450</v>
      </c>
      <c r="I66" s="140">
        <v>447</v>
      </c>
      <c r="J66" s="115">
        <v>-25</v>
      </c>
      <c r="K66" s="116">
        <v>-5.592841163310962</v>
      </c>
    </row>
    <row r="67" spans="1:11" ht="14.1" customHeight="1" x14ac:dyDescent="0.2">
      <c r="A67" s="306" t="s">
        <v>302</v>
      </c>
      <c r="B67" s="307" t="s">
        <v>303</v>
      </c>
      <c r="C67" s="308"/>
      <c r="D67" s="113">
        <v>0.51786639047125838</v>
      </c>
      <c r="E67" s="115">
        <v>180</v>
      </c>
      <c r="F67" s="114">
        <v>195</v>
      </c>
      <c r="G67" s="114">
        <v>191</v>
      </c>
      <c r="H67" s="114">
        <v>199</v>
      </c>
      <c r="I67" s="140">
        <v>204</v>
      </c>
      <c r="J67" s="115">
        <v>-24</v>
      </c>
      <c r="K67" s="116">
        <v>-11.764705882352942</v>
      </c>
    </row>
    <row r="68" spans="1:11" ht="14.1" customHeight="1" x14ac:dyDescent="0.2">
      <c r="A68" s="306" t="s">
        <v>304</v>
      </c>
      <c r="B68" s="307" t="s">
        <v>305</v>
      </c>
      <c r="C68" s="308"/>
      <c r="D68" s="113">
        <v>0.49485010645031358</v>
      </c>
      <c r="E68" s="115">
        <v>172</v>
      </c>
      <c r="F68" s="114">
        <v>165</v>
      </c>
      <c r="G68" s="114">
        <v>146</v>
      </c>
      <c r="H68" s="114">
        <v>180</v>
      </c>
      <c r="I68" s="140">
        <v>178</v>
      </c>
      <c r="J68" s="115">
        <v>-6</v>
      </c>
      <c r="K68" s="116">
        <v>-3.3707865168539324</v>
      </c>
    </row>
    <row r="69" spans="1:11" ht="14.1" customHeight="1" x14ac:dyDescent="0.2">
      <c r="A69" s="306">
        <v>83</v>
      </c>
      <c r="B69" s="307" t="s">
        <v>306</v>
      </c>
      <c r="C69" s="308"/>
      <c r="D69" s="113">
        <v>2.0944818459059786</v>
      </c>
      <c r="E69" s="115">
        <v>728</v>
      </c>
      <c r="F69" s="114">
        <v>703</v>
      </c>
      <c r="G69" s="114">
        <v>727</v>
      </c>
      <c r="H69" s="114">
        <v>707</v>
      </c>
      <c r="I69" s="140">
        <v>712</v>
      </c>
      <c r="J69" s="115">
        <v>16</v>
      </c>
      <c r="K69" s="116">
        <v>2.2471910112359552</v>
      </c>
    </row>
    <row r="70" spans="1:11" ht="14.1" customHeight="1" x14ac:dyDescent="0.2">
      <c r="A70" s="306" t="s">
        <v>307</v>
      </c>
      <c r="B70" s="307" t="s">
        <v>308</v>
      </c>
      <c r="C70" s="308"/>
      <c r="D70" s="113">
        <v>0.96956096438230044</v>
      </c>
      <c r="E70" s="115">
        <v>337</v>
      </c>
      <c r="F70" s="114">
        <v>311</v>
      </c>
      <c r="G70" s="114">
        <v>332</v>
      </c>
      <c r="H70" s="114">
        <v>330</v>
      </c>
      <c r="I70" s="140">
        <v>330</v>
      </c>
      <c r="J70" s="115">
        <v>7</v>
      </c>
      <c r="K70" s="116">
        <v>2.1212121212121211</v>
      </c>
    </row>
    <row r="71" spans="1:11" ht="14.1" customHeight="1" x14ac:dyDescent="0.2">
      <c r="A71" s="306"/>
      <c r="B71" s="307" t="s">
        <v>309</v>
      </c>
      <c r="C71" s="308"/>
      <c r="D71" s="113">
        <v>0.48334196443984118</v>
      </c>
      <c r="E71" s="115">
        <v>168</v>
      </c>
      <c r="F71" s="114">
        <v>155</v>
      </c>
      <c r="G71" s="114">
        <v>168</v>
      </c>
      <c r="H71" s="114">
        <v>157</v>
      </c>
      <c r="I71" s="140">
        <v>165</v>
      </c>
      <c r="J71" s="115">
        <v>3</v>
      </c>
      <c r="K71" s="116">
        <v>1.8181818181818181</v>
      </c>
    </row>
    <row r="72" spans="1:11" ht="14.1" customHeight="1" x14ac:dyDescent="0.2">
      <c r="A72" s="306">
        <v>84</v>
      </c>
      <c r="B72" s="307" t="s">
        <v>310</v>
      </c>
      <c r="C72" s="308"/>
      <c r="D72" s="113">
        <v>4.3443236089533341</v>
      </c>
      <c r="E72" s="115">
        <v>1510</v>
      </c>
      <c r="F72" s="114">
        <v>1638</v>
      </c>
      <c r="G72" s="114">
        <v>1634</v>
      </c>
      <c r="H72" s="114">
        <v>1909</v>
      </c>
      <c r="I72" s="140">
        <v>1671</v>
      </c>
      <c r="J72" s="115">
        <v>-161</v>
      </c>
      <c r="K72" s="116">
        <v>-9.6349491322561338</v>
      </c>
    </row>
    <row r="73" spans="1:11" ht="14.1" customHeight="1" x14ac:dyDescent="0.2">
      <c r="A73" s="306" t="s">
        <v>311</v>
      </c>
      <c r="B73" s="307" t="s">
        <v>312</v>
      </c>
      <c r="C73" s="308"/>
      <c r="D73" s="113">
        <v>8.0556994073306867E-2</v>
      </c>
      <c r="E73" s="115">
        <v>28</v>
      </c>
      <c r="F73" s="114">
        <v>36</v>
      </c>
      <c r="G73" s="114">
        <v>35</v>
      </c>
      <c r="H73" s="114">
        <v>35</v>
      </c>
      <c r="I73" s="140">
        <v>28</v>
      </c>
      <c r="J73" s="115">
        <v>0</v>
      </c>
      <c r="K73" s="116">
        <v>0</v>
      </c>
    </row>
    <row r="74" spans="1:11" ht="14.1" customHeight="1" x14ac:dyDescent="0.2">
      <c r="A74" s="306" t="s">
        <v>313</v>
      </c>
      <c r="B74" s="307" t="s">
        <v>314</v>
      </c>
      <c r="C74" s="308"/>
      <c r="D74" s="113">
        <v>6.3294781057598254E-2</v>
      </c>
      <c r="E74" s="115">
        <v>22</v>
      </c>
      <c r="F74" s="114">
        <v>23</v>
      </c>
      <c r="G74" s="114">
        <v>25</v>
      </c>
      <c r="H74" s="114">
        <v>23</v>
      </c>
      <c r="I74" s="140">
        <v>20</v>
      </c>
      <c r="J74" s="115">
        <v>2</v>
      </c>
      <c r="K74" s="116">
        <v>10</v>
      </c>
    </row>
    <row r="75" spans="1:11" ht="14.1" customHeight="1" x14ac:dyDescent="0.2">
      <c r="A75" s="306" t="s">
        <v>315</v>
      </c>
      <c r="B75" s="307" t="s">
        <v>316</v>
      </c>
      <c r="C75" s="308"/>
      <c r="D75" s="113">
        <v>3.3546233960527072</v>
      </c>
      <c r="E75" s="115">
        <v>1166</v>
      </c>
      <c r="F75" s="114">
        <v>1297</v>
      </c>
      <c r="G75" s="114">
        <v>1290</v>
      </c>
      <c r="H75" s="114">
        <v>1562</v>
      </c>
      <c r="I75" s="140">
        <v>1335</v>
      </c>
      <c r="J75" s="115">
        <v>-169</v>
      </c>
      <c r="K75" s="116">
        <v>-12.659176029962547</v>
      </c>
    </row>
    <row r="76" spans="1:11" ht="14.1" customHeight="1" x14ac:dyDescent="0.2">
      <c r="A76" s="306">
        <v>91</v>
      </c>
      <c r="B76" s="307" t="s">
        <v>317</v>
      </c>
      <c r="C76" s="308"/>
      <c r="D76" s="113">
        <v>0.33085908280108178</v>
      </c>
      <c r="E76" s="115">
        <v>115</v>
      </c>
      <c r="F76" s="114">
        <v>94</v>
      </c>
      <c r="G76" s="114">
        <v>196</v>
      </c>
      <c r="H76" s="114">
        <v>224</v>
      </c>
      <c r="I76" s="140">
        <v>243</v>
      </c>
      <c r="J76" s="115">
        <v>-128</v>
      </c>
      <c r="K76" s="116">
        <v>-52.674897119341566</v>
      </c>
    </row>
    <row r="77" spans="1:11" ht="14.1" customHeight="1" x14ac:dyDescent="0.2">
      <c r="A77" s="306">
        <v>92</v>
      </c>
      <c r="B77" s="307" t="s">
        <v>318</v>
      </c>
      <c r="C77" s="308"/>
      <c r="D77" s="113">
        <v>1.208354911099603</v>
      </c>
      <c r="E77" s="115">
        <v>420</v>
      </c>
      <c r="F77" s="114">
        <v>398</v>
      </c>
      <c r="G77" s="114">
        <v>416</v>
      </c>
      <c r="H77" s="114">
        <v>450</v>
      </c>
      <c r="I77" s="140">
        <v>439</v>
      </c>
      <c r="J77" s="115">
        <v>-19</v>
      </c>
      <c r="K77" s="116">
        <v>-4.3280182232346238</v>
      </c>
    </row>
    <row r="78" spans="1:11" ht="14.1" customHeight="1" x14ac:dyDescent="0.2">
      <c r="A78" s="306">
        <v>93</v>
      </c>
      <c r="B78" s="307" t="s">
        <v>319</v>
      </c>
      <c r="C78" s="308"/>
      <c r="D78" s="113">
        <v>9.7819207089015481E-2</v>
      </c>
      <c r="E78" s="115">
        <v>34</v>
      </c>
      <c r="F78" s="114">
        <v>35</v>
      </c>
      <c r="G78" s="114">
        <v>33</v>
      </c>
      <c r="H78" s="114">
        <v>36</v>
      </c>
      <c r="I78" s="140">
        <v>33</v>
      </c>
      <c r="J78" s="115">
        <v>1</v>
      </c>
      <c r="K78" s="116">
        <v>3.0303030303030303</v>
      </c>
    </row>
    <row r="79" spans="1:11" ht="14.1" customHeight="1" x14ac:dyDescent="0.2">
      <c r="A79" s="306">
        <v>94</v>
      </c>
      <c r="B79" s="307" t="s">
        <v>320</v>
      </c>
      <c r="C79" s="308"/>
      <c r="D79" s="113">
        <v>1.1594453075550952</v>
      </c>
      <c r="E79" s="115">
        <v>403</v>
      </c>
      <c r="F79" s="114">
        <v>442</v>
      </c>
      <c r="G79" s="114">
        <v>509</v>
      </c>
      <c r="H79" s="114">
        <v>532</v>
      </c>
      <c r="I79" s="140">
        <v>490</v>
      </c>
      <c r="J79" s="115">
        <v>-87</v>
      </c>
      <c r="K79" s="116">
        <v>-17.755102040816325</v>
      </c>
    </row>
    <row r="80" spans="1:11" ht="14.1" customHeight="1" x14ac:dyDescent="0.2">
      <c r="A80" s="310" t="s">
        <v>321</v>
      </c>
      <c r="B80" s="311" t="s">
        <v>322</v>
      </c>
      <c r="C80" s="312"/>
      <c r="D80" s="125">
        <v>1.967892283790782</v>
      </c>
      <c r="E80" s="143">
        <v>684</v>
      </c>
      <c r="F80" s="144">
        <v>712</v>
      </c>
      <c r="G80" s="144">
        <v>692</v>
      </c>
      <c r="H80" s="144">
        <v>728</v>
      </c>
      <c r="I80" s="145">
        <v>716</v>
      </c>
      <c r="J80" s="143">
        <v>-32</v>
      </c>
      <c r="K80" s="146">
        <v>-4.4692737430167595</v>
      </c>
    </row>
    <row r="81" spans="1:11" s="269" customFormat="1" ht="11.25" customHeight="1" x14ac:dyDescent="0.2">
      <c r="B81" s="271"/>
      <c r="C81" s="271"/>
      <c r="D81" s="272"/>
      <c r="E81" s="272"/>
      <c r="F81" s="272"/>
      <c r="G81" s="272"/>
      <c r="H81" s="272"/>
      <c r="I81" s="272"/>
      <c r="J81" s="150"/>
      <c r="K81" s="269" t="s">
        <v>45</v>
      </c>
    </row>
    <row r="82" spans="1:11" s="151" customFormat="1" ht="12.75" customHeight="1" x14ac:dyDescent="0.15">
      <c r="A82" s="214" t="s">
        <v>122</v>
      </c>
    </row>
    <row r="83" spans="1:11" ht="11.25" x14ac:dyDescent="0.2">
      <c r="A83" s="277" t="s">
        <v>323</v>
      </c>
    </row>
    <row r="84" spans="1:11" ht="21" customHeight="1" x14ac:dyDescent="0.2">
      <c r="A84" s="619" t="s">
        <v>324</v>
      </c>
      <c r="B84" s="619"/>
      <c r="C84" s="619"/>
      <c r="D84" s="619"/>
      <c r="E84" s="619"/>
      <c r="F84" s="619"/>
      <c r="G84" s="619"/>
      <c r="H84" s="619"/>
      <c r="I84" s="619"/>
      <c r="J84" s="619"/>
      <c r="K84" s="619"/>
    </row>
    <row r="85" spans="1:11" ht="18" customHeight="1" x14ac:dyDescent="0.2">
      <c r="A85" s="619"/>
      <c r="B85" s="619"/>
      <c r="C85" s="619"/>
      <c r="D85" s="619"/>
      <c r="E85" s="619"/>
      <c r="F85" s="619"/>
      <c r="G85" s="619"/>
      <c r="H85" s="619"/>
      <c r="I85" s="619"/>
      <c r="J85" s="619"/>
      <c r="K85" s="619"/>
    </row>
    <row r="86" spans="1:11" ht="15.95" customHeight="1" x14ac:dyDescent="0.2">
      <c r="B86" s="110"/>
      <c r="C86" s="110"/>
    </row>
  </sheetData>
  <mergeCells count="14">
    <mergeCell ref="H8:H9"/>
    <mergeCell ref="I8:I9"/>
    <mergeCell ref="A84:K84"/>
    <mergeCell ref="A85:K85"/>
    <mergeCell ref="A3:K3"/>
    <mergeCell ref="A4:K4"/>
    <mergeCell ref="A5:E5"/>
    <mergeCell ref="A7:C10"/>
    <mergeCell ref="D7:D10"/>
    <mergeCell ref="E7:I7"/>
    <mergeCell ref="J7:K8"/>
    <mergeCell ref="E8:E9"/>
    <mergeCell ref="F8:F9"/>
    <mergeCell ref="G8:G9"/>
  </mergeCells>
  <printOptions horizontalCentered="1"/>
  <pageMargins left="0.70866141732283461" right="0.31496062992125984" top="0.74803149606299213" bottom="0.74803149606299213" header="0.31496062992125984" footer="0.31496062992125984"/>
  <pageSetup paperSize="9" scale="76" fitToHeight="2" orientation="portrait" r:id="rId1"/>
  <headerFooter alignWithMargins="0"/>
  <rowBreaks count="1" manualBreakCount="1">
    <brk id="61"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Q65"/>
  <sheetViews>
    <sheetView showGridLines="0" zoomScaleNormal="100" workbookViewId="0"/>
  </sheetViews>
  <sheetFormatPr baseColWidth="10" defaultColWidth="8.85546875" defaultRowHeight="15.95" customHeight="1" x14ac:dyDescent="0.2"/>
  <cols>
    <col min="1" max="1" width="4.140625" style="402" customWidth="1"/>
    <col min="2" max="2" width="3.5703125" style="403" customWidth="1"/>
    <col min="3" max="3" width="3.7109375" style="402" customWidth="1"/>
    <col min="4" max="4" width="6.42578125" style="403" customWidth="1"/>
    <col min="5" max="5" width="17.7109375" style="403" customWidth="1"/>
    <col min="6" max="11" width="9.7109375" style="404" customWidth="1"/>
    <col min="12" max="12" width="8.7109375" style="405" customWidth="1"/>
    <col min="13" max="13" width="9.7109375" style="97" customWidth="1"/>
    <col min="14" max="16384" width="8.85546875" style="97"/>
  </cols>
  <sheetData>
    <row r="1" spans="1:17" s="91" customFormat="1" ht="36.75" customHeight="1" x14ac:dyDescent="0.2">
      <c r="A1" s="325"/>
      <c r="B1" s="326"/>
      <c r="C1" s="327"/>
      <c r="D1" s="328"/>
      <c r="E1" s="328"/>
      <c r="F1" s="328"/>
      <c r="G1" s="328"/>
      <c r="H1" s="328"/>
      <c r="I1" s="327"/>
      <c r="J1" s="327"/>
      <c r="K1" s="329"/>
      <c r="L1" s="15" t="s">
        <v>6</v>
      </c>
    </row>
    <row r="2" spans="1:17" s="91" customFormat="1" ht="11.25" customHeight="1" x14ac:dyDescent="0.2">
      <c r="A2" s="330"/>
      <c r="B2" s="331"/>
      <c r="C2" s="331"/>
      <c r="D2" s="331"/>
      <c r="E2" s="331"/>
      <c r="F2" s="331"/>
      <c r="G2" s="331"/>
      <c r="H2" s="331"/>
      <c r="I2" s="332"/>
      <c r="J2" s="332"/>
      <c r="K2" s="333"/>
      <c r="L2" s="333"/>
    </row>
    <row r="3" spans="1:17" s="94" customFormat="1" ht="24.95" customHeight="1" x14ac:dyDescent="0.2">
      <c r="A3" s="621" t="s">
        <v>334</v>
      </c>
      <c r="B3" s="621"/>
      <c r="C3" s="621"/>
      <c r="D3" s="621"/>
      <c r="E3" s="621"/>
      <c r="F3" s="621"/>
      <c r="G3" s="621"/>
      <c r="H3" s="621"/>
      <c r="I3" s="621"/>
      <c r="J3" s="621"/>
      <c r="K3" s="621"/>
      <c r="L3" s="621"/>
    </row>
    <row r="4" spans="1:17" s="94" customFormat="1" ht="12" customHeight="1" x14ac:dyDescent="0.2">
      <c r="A4" s="334" t="s">
        <v>92</v>
      </c>
      <c r="B4" s="334"/>
      <c r="C4" s="334"/>
      <c r="D4" s="335"/>
      <c r="E4" s="335"/>
      <c r="F4" s="335"/>
      <c r="G4" s="335"/>
      <c r="H4" s="335"/>
      <c r="I4" s="335"/>
      <c r="J4" s="335"/>
      <c r="K4" s="335"/>
      <c r="L4" s="335"/>
    </row>
    <row r="5" spans="1:17" s="94" customFormat="1" ht="12" customHeight="1" x14ac:dyDescent="0.2">
      <c r="A5" s="622" t="s">
        <v>335</v>
      </c>
      <c r="B5" s="622"/>
      <c r="C5" s="622"/>
      <c r="D5" s="622"/>
      <c r="E5" s="336"/>
      <c r="F5" s="336"/>
      <c r="G5" s="336"/>
      <c r="H5" s="336"/>
      <c r="I5" s="337"/>
      <c r="J5" s="337"/>
      <c r="K5" s="336"/>
      <c r="L5" s="336"/>
    </row>
    <row r="6" spans="1:17" s="94" customFormat="1" ht="11.25" customHeight="1" x14ac:dyDescent="0.2">
      <c r="A6" s="338"/>
      <c r="B6" s="338"/>
      <c r="C6" s="338"/>
      <c r="D6" s="338"/>
      <c r="E6" s="336"/>
      <c r="F6" s="336"/>
      <c r="G6" s="336"/>
      <c r="H6" s="336"/>
      <c r="I6" s="337"/>
      <c r="J6" s="337"/>
      <c r="K6" s="336"/>
      <c r="L6" s="336"/>
    </row>
    <row r="7" spans="1:17" s="91" customFormat="1" ht="12" customHeight="1" x14ac:dyDescent="0.2">
      <c r="A7" s="623" t="s">
        <v>336</v>
      </c>
      <c r="B7" s="623"/>
      <c r="C7" s="623"/>
      <c r="D7" s="623"/>
      <c r="E7" s="623"/>
      <c r="F7" s="626" t="s">
        <v>104</v>
      </c>
      <c r="G7" s="627"/>
      <c r="H7" s="627"/>
      <c r="I7" s="627"/>
      <c r="J7" s="627"/>
      <c r="K7" s="627"/>
      <c r="L7" s="628"/>
      <c r="M7" s="96"/>
      <c r="N7" s="96"/>
      <c r="O7" s="96"/>
      <c r="P7" s="96"/>
      <c r="Q7" s="96"/>
    </row>
    <row r="8" spans="1:17" ht="21.75" customHeight="1" x14ac:dyDescent="0.2">
      <c r="A8" s="623"/>
      <c r="B8" s="623"/>
      <c r="C8" s="623"/>
      <c r="D8" s="623"/>
      <c r="E8" s="623"/>
      <c r="F8" s="629" t="s">
        <v>335</v>
      </c>
      <c r="G8" s="629" t="s">
        <v>337</v>
      </c>
      <c r="H8" s="629" t="s">
        <v>338</v>
      </c>
      <c r="I8" s="629" t="s">
        <v>339</v>
      </c>
      <c r="J8" s="629" t="s">
        <v>340</v>
      </c>
      <c r="K8" s="631" t="s">
        <v>341</v>
      </c>
      <c r="L8" s="632"/>
    </row>
    <row r="9" spans="1:17" ht="12" customHeight="1" x14ac:dyDescent="0.2">
      <c r="A9" s="623"/>
      <c r="B9" s="623"/>
      <c r="C9" s="623"/>
      <c r="D9" s="623"/>
      <c r="E9" s="623"/>
      <c r="F9" s="630"/>
      <c r="G9" s="630"/>
      <c r="H9" s="630"/>
      <c r="I9" s="630"/>
      <c r="J9" s="630"/>
      <c r="K9" s="339" t="s">
        <v>102</v>
      </c>
      <c r="L9" s="340" t="s">
        <v>342</v>
      </c>
    </row>
    <row r="10" spans="1:17" ht="12" customHeight="1" x14ac:dyDescent="0.2">
      <c r="A10" s="624"/>
      <c r="B10" s="624"/>
      <c r="C10" s="624"/>
      <c r="D10" s="624"/>
      <c r="E10" s="625"/>
      <c r="F10" s="341">
        <v>1</v>
      </c>
      <c r="G10" s="342">
        <v>2</v>
      </c>
      <c r="H10" s="342">
        <v>3</v>
      </c>
      <c r="I10" s="342">
        <v>4</v>
      </c>
      <c r="J10" s="342">
        <v>5</v>
      </c>
      <c r="K10" s="342">
        <v>6</v>
      </c>
      <c r="L10" s="342">
        <v>7</v>
      </c>
      <c r="M10" s="101"/>
    </row>
    <row r="11" spans="1:17" s="110" customFormat="1" ht="27.75" customHeight="1" x14ac:dyDescent="0.2">
      <c r="A11" s="633" t="s">
        <v>343</v>
      </c>
      <c r="B11" s="634"/>
      <c r="C11" s="634"/>
      <c r="D11" s="634"/>
      <c r="E11" s="635"/>
      <c r="F11" s="343"/>
      <c r="G11" s="343"/>
      <c r="H11" s="343"/>
      <c r="I11" s="343"/>
      <c r="J11" s="344"/>
      <c r="K11" s="343"/>
      <c r="L11" s="344"/>
    </row>
    <row r="12" spans="1:17" s="110" customFormat="1" ht="15.75" customHeight="1" x14ac:dyDescent="0.2">
      <c r="A12" s="345" t="s">
        <v>104</v>
      </c>
      <c r="B12" s="346"/>
      <c r="C12" s="347"/>
      <c r="D12" s="347"/>
      <c r="E12" s="348"/>
      <c r="F12" s="537">
        <v>33037</v>
      </c>
      <c r="G12" s="537">
        <v>18358</v>
      </c>
      <c r="H12" s="537">
        <v>27192</v>
      </c>
      <c r="I12" s="537">
        <v>25692</v>
      </c>
      <c r="J12" s="538">
        <v>32696</v>
      </c>
      <c r="K12" s="539">
        <v>341</v>
      </c>
      <c r="L12" s="349">
        <v>1.042941032542207</v>
      </c>
    </row>
    <row r="13" spans="1:17" s="110" customFormat="1" ht="15" customHeight="1" x14ac:dyDescent="0.2">
      <c r="A13" s="350" t="s">
        <v>344</v>
      </c>
      <c r="B13" s="351" t="s">
        <v>345</v>
      </c>
      <c r="C13" s="347"/>
      <c r="D13" s="347"/>
      <c r="E13" s="348"/>
      <c r="F13" s="537">
        <v>18218</v>
      </c>
      <c r="G13" s="537">
        <v>10343</v>
      </c>
      <c r="H13" s="537">
        <v>15696</v>
      </c>
      <c r="I13" s="537">
        <v>14439</v>
      </c>
      <c r="J13" s="538">
        <v>17687</v>
      </c>
      <c r="K13" s="539">
        <v>531</v>
      </c>
      <c r="L13" s="349">
        <v>3.0022050093288857</v>
      </c>
    </row>
    <row r="14" spans="1:17" s="110" customFormat="1" ht="22.5" customHeight="1" x14ac:dyDescent="0.2">
      <c r="A14" s="350"/>
      <c r="B14" s="351" t="s">
        <v>346</v>
      </c>
      <c r="C14" s="347"/>
      <c r="D14" s="347"/>
      <c r="E14" s="348"/>
      <c r="F14" s="537">
        <v>14819</v>
      </c>
      <c r="G14" s="537">
        <v>8015</v>
      </c>
      <c r="H14" s="537">
        <v>11496</v>
      </c>
      <c r="I14" s="537">
        <v>11253</v>
      </c>
      <c r="J14" s="538">
        <v>15009</v>
      </c>
      <c r="K14" s="539">
        <v>-190</v>
      </c>
      <c r="L14" s="349">
        <v>-1.2659071223932308</v>
      </c>
    </row>
    <row r="15" spans="1:17" s="110" customFormat="1" ht="15" customHeight="1" x14ac:dyDescent="0.2">
      <c r="A15" s="350" t="s">
        <v>347</v>
      </c>
      <c r="B15" s="351" t="s">
        <v>108</v>
      </c>
      <c r="C15" s="347"/>
      <c r="D15" s="347"/>
      <c r="E15" s="348"/>
      <c r="F15" s="537">
        <v>9665</v>
      </c>
      <c r="G15" s="537">
        <v>3013</v>
      </c>
      <c r="H15" s="537">
        <v>4505</v>
      </c>
      <c r="I15" s="537">
        <v>4886</v>
      </c>
      <c r="J15" s="538">
        <v>9235</v>
      </c>
      <c r="K15" s="539">
        <v>430</v>
      </c>
      <c r="L15" s="349">
        <v>4.6561992420140772</v>
      </c>
    </row>
    <row r="16" spans="1:17" s="110" customFormat="1" ht="15" customHeight="1" x14ac:dyDescent="0.2">
      <c r="A16" s="350"/>
      <c r="B16" s="351" t="s">
        <v>109</v>
      </c>
      <c r="C16" s="347"/>
      <c r="D16" s="347"/>
      <c r="E16" s="348"/>
      <c r="F16" s="537">
        <v>20337</v>
      </c>
      <c r="G16" s="537">
        <v>13450</v>
      </c>
      <c r="H16" s="537">
        <v>19416</v>
      </c>
      <c r="I16" s="537">
        <v>17737</v>
      </c>
      <c r="J16" s="538">
        <v>19998</v>
      </c>
      <c r="K16" s="539">
        <v>339</v>
      </c>
      <c r="L16" s="349">
        <v>1.6951695169516952</v>
      </c>
    </row>
    <row r="17" spans="1:12" s="110" customFormat="1" ht="15" customHeight="1" x14ac:dyDescent="0.2">
      <c r="A17" s="350"/>
      <c r="B17" s="351" t="s">
        <v>110</v>
      </c>
      <c r="C17" s="347"/>
      <c r="D17" s="347"/>
      <c r="E17" s="348"/>
      <c r="F17" s="537">
        <v>2484</v>
      </c>
      <c r="G17" s="537">
        <v>1659</v>
      </c>
      <c r="H17" s="537">
        <v>2625</v>
      </c>
      <c r="I17" s="537">
        <v>2224</v>
      </c>
      <c r="J17" s="538">
        <v>2572</v>
      </c>
      <c r="K17" s="539">
        <v>-88</v>
      </c>
      <c r="L17" s="349">
        <v>-3.421461897356143</v>
      </c>
    </row>
    <row r="18" spans="1:12" s="110" customFormat="1" ht="15" customHeight="1" x14ac:dyDescent="0.2">
      <c r="A18" s="350"/>
      <c r="B18" s="351" t="s">
        <v>111</v>
      </c>
      <c r="C18" s="347"/>
      <c r="D18" s="347"/>
      <c r="E18" s="348"/>
      <c r="F18" s="537">
        <v>551</v>
      </c>
      <c r="G18" s="537">
        <v>236</v>
      </c>
      <c r="H18" s="537">
        <v>646</v>
      </c>
      <c r="I18" s="537">
        <v>845</v>
      </c>
      <c r="J18" s="538">
        <v>891</v>
      </c>
      <c r="K18" s="539">
        <v>-340</v>
      </c>
      <c r="L18" s="349">
        <v>-38.159371492704828</v>
      </c>
    </row>
    <row r="19" spans="1:12" s="110" customFormat="1" ht="15" customHeight="1" x14ac:dyDescent="0.2">
      <c r="A19" s="118" t="s">
        <v>113</v>
      </c>
      <c r="B19" s="119" t="s">
        <v>183</v>
      </c>
      <c r="C19" s="347"/>
      <c r="D19" s="347"/>
      <c r="E19" s="348"/>
      <c r="F19" s="537">
        <v>21746</v>
      </c>
      <c r="G19" s="537">
        <v>11696</v>
      </c>
      <c r="H19" s="537">
        <v>17285</v>
      </c>
      <c r="I19" s="537">
        <v>15491</v>
      </c>
      <c r="J19" s="538">
        <v>21275</v>
      </c>
      <c r="K19" s="539">
        <v>471</v>
      </c>
      <c r="L19" s="349">
        <v>2.2138660399529964</v>
      </c>
    </row>
    <row r="20" spans="1:12" s="110" customFormat="1" ht="15" customHeight="1" x14ac:dyDescent="0.2">
      <c r="A20" s="118"/>
      <c r="B20" s="119" t="s">
        <v>184</v>
      </c>
      <c r="C20" s="347"/>
      <c r="D20" s="347"/>
      <c r="E20" s="348"/>
      <c r="F20" s="537">
        <v>11291</v>
      </c>
      <c r="G20" s="537">
        <v>6662</v>
      </c>
      <c r="H20" s="537">
        <v>9907</v>
      </c>
      <c r="I20" s="537">
        <v>10201</v>
      </c>
      <c r="J20" s="538">
        <v>11421</v>
      </c>
      <c r="K20" s="539">
        <v>-130</v>
      </c>
      <c r="L20" s="349">
        <v>-1.1382540933368357</v>
      </c>
    </row>
    <row r="21" spans="1:12" s="110" customFormat="1" ht="15" customHeight="1" x14ac:dyDescent="0.2">
      <c r="A21" s="118" t="s">
        <v>113</v>
      </c>
      <c r="B21" s="119" t="s">
        <v>116</v>
      </c>
      <c r="C21" s="347"/>
      <c r="D21" s="347"/>
      <c r="E21" s="348"/>
      <c r="F21" s="537">
        <v>27335</v>
      </c>
      <c r="G21" s="537">
        <v>15379</v>
      </c>
      <c r="H21" s="537">
        <v>22892</v>
      </c>
      <c r="I21" s="537">
        <v>21539</v>
      </c>
      <c r="J21" s="538">
        <v>27654</v>
      </c>
      <c r="K21" s="539">
        <v>-319</v>
      </c>
      <c r="L21" s="349">
        <v>-1.1535401750198886</v>
      </c>
    </row>
    <row r="22" spans="1:12" s="110" customFormat="1" ht="15" customHeight="1" x14ac:dyDescent="0.2">
      <c r="A22" s="118"/>
      <c r="B22" s="119" t="s">
        <v>117</v>
      </c>
      <c r="C22" s="347"/>
      <c r="D22" s="347"/>
      <c r="E22" s="348"/>
      <c r="F22" s="537">
        <v>5624</v>
      </c>
      <c r="G22" s="537">
        <v>2901</v>
      </c>
      <c r="H22" s="537">
        <v>4227</v>
      </c>
      <c r="I22" s="537">
        <v>4063</v>
      </c>
      <c r="J22" s="538">
        <v>4928</v>
      </c>
      <c r="K22" s="539">
        <v>696</v>
      </c>
      <c r="L22" s="349">
        <v>14.123376623376624</v>
      </c>
    </row>
    <row r="23" spans="1:12" s="110" customFormat="1" ht="15" customHeight="1" x14ac:dyDescent="0.2">
      <c r="A23" s="352" t="s">
        <v>347</v>
      </c>
      <c r="B23" s="353" t="s">
        <v>195</v>
      </c>
      <c r="C23" s="354"/>
      <c r="D23" s="354"/>
      <c r="E23" s="355"/>
      <c r="F23" s="540">
        <v>3742</v>
      </c>
      <c r="G23" s="540">
        <v>148</v>
      </c>
      <c r="H23" s="540">
        <v>354</v>
      </c>
      <c r="I23" s="540">
        <v>678</v>
      </c>
      <c r="J23" s="541">
        <v>3696</v>
      </c>
      <c r="K23" s="542">
        <v>46</v>
      </c>
      <c r="L23" s="356">
        <v>1.2445887445887447</v>
      </c>
    </row>
    <row r="24" spans="1:12" s="110" customFormat="1" ht="15" customHeight="1" x14ac:dyDescent="0.2">
      <c r="A24" s="636" t="s">
        <v>348</v>
      </c>
      <c r="B24" s="637"/>
      <c r="C24" s="637"/>
      <c r="D24" s="637"/>
      <c r="E24" s="638"/>
      <c r="F24" s="357"/>
      <c r="G24" s="357"/>
      <c r="H24" s="357"/>
      <c r="I24" s="357"/>
      <c r="J24" s="357"/>
      <c r="K24" s="358"/>
      <c r="L24" s="359"/>
    </row>
    <row r="25" spans="1:12" s="110" customFormat="1" ht="15" customHeight="1" x14ac:dyDescent="0.2">
      <c r="A25" s="360" t="s">
        <v>104</v>
      </c>
      <c r="B25" s="361"/>
      <c r="C25" s="362"/>
      <c r="D25" s="362"/>
      <c r="E25" s="363"/>
      <c r="F25" s="543">
        <v>43.6</v>
      </c>
      <c r="G25" s="543">
        <v>49.5</v>
      </c>
      <c r="H25" s="543">
        <v>42.5</v>
      </c>
      <c r="I25" s="543">
        <v>49.5</v>
      </c>
      <c r="J25" s="543">
        <v>45.7</v>
      </c>
      <c r="K25" s="544" t="s">
        <v>349</v>
      </c>
      <c r="L25" s="364">
        <v>-2.1000000000000014</v>
      </c>
    </row>
    <row r="26" spans="1:12" s="110" customFormat="1" ht="15" customHeight="1" x14ac:dyDescent="0.2">
      <c r="A26" s="365" t="s">
        <v>105</v>
      </c>
      <c r="B26" s="366" t="s">
        <v>345</v>
      </c>
      <c r="C26" s="362"/>
      <c r="D26" s="362"/>
      <c r="E26" s="363"/>
      <c r="F26" s="543">
        <v>42.4</v>
      </c>
      <c r="G26" s="543">
        <v>47</v>
      </c>
      <c r="H26" s="543">
        <v>39.700000000000003</v>
      </c>
      <c r="I26" s="543">
        <v>47.3</v>
      </c>
      <c r="J26" s="545">
        <v>43.1</v>
      </c>
      <c r="K26" s="544" t="s">
        <v>349</v>
      </c>
      <c r="L26" s="364">
        <v>-0.70000000000000284</v>
      </c>
    </row>
    <row r="27" spans="1:12" s="110" customFormat="1" ht="15" customHeight="1" x14ac:dyDescent="0.2">
      <c r="A27" s="365"/>
      <c r="B27" s="366" t="s">
        <v>346</v>
      </c>
      <c r="C27" s="362"/>
      <c r="D27" s="362"/>
      <c r="E27" s="363"/>
      <c r="F27" s="543">
        <v>45.2</v>
      </c>
      <c r="G27" s="543">
        <v>52.8</v>
      </c>
      <c r="H27" s="543">
        <v>46.4</v>
      </c>
      <c r="I27" s="543">
        <v>52.4</v>
      </c>
      <c r="J27" s="543">
        <v>48.7</v>
      </c>
      <c r="K27" s="544" t="s">
        <v>349</v>
      </c>
      <c r="L27" s="364">
        <v>-3.5</v>
      </c>
    </row>
    <row r="28" spans="1:12" s="110" customFormat="1" ht="15" customHeight="1" x14ac:dyDescent="0.2">
      <c r="A28" s="365" t="s">
        <v>113</v>
      </c>
      <c r="B28" s="366" t="s">
        <v>108</v>
      </c>
      <c r="C28" s="362"/>
      <c r="D28" s="362"/>
      <c r="E28" s="363"/>
      <c r="F28" s="543">
        <v>49</v>
      </c>
      <c r="G28" s="543">
        <v>56.7</v>
      </c>
      <c r="H28" s="543">
        <v>47.4</v>
      </c>
      <c r="I28" s="543">
        <v>54.6</v>
      </c>
      <c r="J28" s="543">
        <v>51.4</v>
      </c>
      <c r="K28" s="544" t="s">
        <v>349</v>
      </c>
      <c r="L28" s="364">
        <v>-2.3999999999999986</v>
      </c>
    </row>
    <row r="29" spans="1:12" s="110" customFormat="1" ht="11.25" x14ac:dyDescent="0.2">
      <c r="A29" s="365"/>
      <c r="B29" s="366" t="s">
        <v>109</v>
      </c>
      <c r="C29" s="362"/>
      <c r="D29" s="362"/>
      <c r="E29" s="363"/>
      <c r="F29" s="543">
        <v>42.2</v>
      </c>
      <c r="G29" s="543">
        <v>48.2</v>
      </c>
      <c r="H29" s="543">
        <v>41.3</v>
      </c>
      <c r="I29" s="543">
        <v>47.3</v>
      </c>
      <c r="J29" s="545">
        <v>43.6</v>
      </c>
      <c r="K29" s="544" t="s">
        <v>349</v>
      </c>
      <c r="L29" s="364">
        <v>-1.3999999999999986</v>
      </c>
    </row>
    <row r="30" spans="1:12" s="110" customFormat="1" ht="15" customHeight="1" x14ac:dyDescent="0.2">
      <c r="A30" s="365"/>
      <c r="B30" s="366" t="s">
        <v>110</v>
      </c>
      <c r="C30" s="362"/>
      <c r="D30" s="362"/>
      <c r="E30" s="363"/>
      <c r="F30" s="543">
        <v>39.200000000000003</v>
      </c>
      <c r="G30" s="543">
        <v>46.3</v>
      </c>
      <c r="H30" s="543">
        <v>37.799999999999997</v>
      </c>
      <c r="I30" s="543">
        <v>49.5</v>
      </c>
      <c r="J30" s="543">
        <v>43.2</v>
      </c>
      <c r="K30" s="544" t="s">
        <v>349</v>
      </c>
      <c r="L30" s="364">
        <v>-4</v>
      </c>
    </row>
    <row r="31" spans="1:12" s="110" customFormat="1" ht="15" customHeight="1" x14ac:dyDescent="0.2">
      <c r="A31" s="365"/>
      <c r="B31" s="366" t="s">
        <v>111</v>
      </c>
      <c r="C31" s="362"/>
      <c r="D31" s="362"/>
      <c r="E31" s="363"/>
      <c r="F31" s="543">
        <v>61</v>
      </c>
      <c r="G31" s="543">
        <v>60.6</v>
      </c>
      <c r="H31" s="543">
        <v>65.400000000000006</v>
      </c>
      <c r="I31" s="543">
        <v>71.599999999999994</v>
      </c>
      <c r="J31" s="543">
        <v>62.6</v>
      </c>
      <c r="K31" s="544" t="s">
        <v>349</v>
      </c>
      <c r="L31" s="364">
        <v>-1.6000000000000014</v>
      </c>
    </row>
    <row r="32" spans="1:12" s="110" customFormat="1" ht="15" customHeight="1" x14ac:dyDescent="0.2">
      <c r="A32" s="367" t="s">
        <v>113</v>
      </c>
      <c r="B32" s="368" t="s">
        <v>183</v>
      </c>
      <c r="C32" s="362"/>
      <c r="D32" s="362"/>
      <c r="E32" s="363"/>
      <c r="F32" s="543">
        <v>42.2</v>
      </c>
      <c r="G32" s="543">
        <v>49.6</v>
      </c>
      <c r="H32" s="543">
        <v>40.799999999999997</v>
      </c>
      <c r="I32" s="543">
        <v>48.3</v>
      </c>
      <c r="J32" s="545">
        <v>43.7</v>
      </c>
      <c r="K32" s="544" t="s">
        <v>349</v>
      </c>
      <c r="L32" s="364">
        <v>-1.5</v>
      </c>
    </row>
    <row r="33" spans="1:12" s="110" customFormat="1" ht="15" customHeight="1" x14ac:dyDescent="0.2">
      <c r="A33" s="367"/>
      <c r="B33" s="368" t="s">
        <v>184</v>
      </c>
      <c r="C33" s="362"/>
      <c r="D33" s="362"/>
      <c r="E33" s="363"/>
      <c r="F33" s="543">
        <v>45.9</v>
      </c>
      <c r="G33" s="543">
        <v>49.2</v>
      </c>
      <c r="H33" s="543">
        <v>45.5</v>
      </c>
      <c r="I33" s="543">
        <v>51.3</v>
      </c>
      <c r="J33" s="543">
        <v>48.6</v>
      </c>
      <c r="K33" s="544" t="s">
        <v>349</v>
      </c>
      <c r="L33" s="364">
        <v>-2.7000000000000028</v>
      </c>
    </row>
    <row r="34" spans="1:12" s="369" customFormat="1" ht="15" customHeight="1" x14ac:dyDescent="0.2">
      <c r="A34" s="367" t="s">
        <v>113</v>
      </c>
      <c r="B34" s="368" t="s">
        <v>116</v>
      </c>
      <c r="C34" s="362"/>
      <c r="D34" s="362"/>
      <c r="E34" s="363"/>
      <c r="F34" s="543">
        <v>43.9</v>
      </c>
      <c r="G34" s="543">
        <v>51.5</v>
      </c>
      <c r="H34" s="543">
        <v>43.8</v>
      </c>
      <c r="I34" s="543">
        <v>50.6</v>
      </c>
      <c r="J34" s="543">
        <v>47.2</v>
      </c>
      <c r="K34" s="544" t="s">
        <v>349</v>
      </c>
      <c r="L34" s="364">
        <v>-3.3000000000000043</v>
      </c>
    </row>
    <row r="35" spans="1:12" s="369" customFormat="1" ht="11.25" x14ac:dyDescent="0.2">
      <c r="A35" s="370"/>
      <c r="B35" s="371" t="s">
        <v>117</v>
      </c>
      <c r="C35" s="372"/>
      <c r="D35" s="372"/>
      <c r="E35" s="373"/>
      <c r="F35" s="546">
        <v>41.9</v>
      </c>
      <c r="G35" s="546">
        <v>37.6</v>
      </c>
      <c r="H35" s="546">
        <v>35</v>
      </c>
      <c r="I35" s="546">
        <v>43</v>
      </c>
      <c r="J35" s="547">
        <v>36.6</v>
      </c>
      <c r="K35" s="548" t="s">
        <v>349</v>
      </c>
      <c r="L35" s="374">
        <v>5.2999999999999972</v>
      </c>
    </row>
    <row r="36" spans="1:12" s="369" customFormat="1" ht="15.95" customHeight="1" x14ac:dyDescent="0.2">
      <c r="A36" s="375" t="s">
        <v>350</v>
      </c>
      <c r="B36" s="376"/>
      <c r="C36" s="377"/>
      <c r="D36" s="376"/>
      <c r="E36" s="378"/>
      <c r="F36" s="549">
        <v>28443</v>
      </c>
      <c r="G36" s="549">
        <v>18107</v>
      </c>
      <c r="H36" s="549">
        <v>26619</v>
      </c>
      <c r="I36" s="549">
        <v>24739</v>
      </c>
      <c r="J36" s="549">
        <v>28153</v>
      </c>
      <c r="K36" s="550">
        <v>290</v>
      </c>
      <c r="L36" s="380">
        <v>1.030085603665684</v>
      </c>
    </row>
    <row r="37" spans="1:12" s="369" customFormat="1" ht="15.95" customHeight="1" x14ac:dyDescent="0.2">
      <c r="A37" s="381"/>
      <c r="B37" s="382" t="s">
        <v>113</v>
      </c>
      <c r="C37" s="382" t="s">
        <v>351</v>
      </c>
      <c r="D37" s="382"/>
      <c r="E37" s="383"/>
      <c r="F37" s="549">
        <v>12406</v>
      </c>
      <c r="G37" s="549">
        <v>8963</v>
      </c>
      <c r="H37" s="549">
        <v>11317</v>
      </c>
      <c r="I37" s="549">
        <v>12254</v>
      </c>
      <c r="J37" s="549">
        <v>12852</v>
      </c>
      <c r="K37" s="550">
        <v>-446</v>
      </c>
      <c r="L37" s="380">
        <v>-3.4702769996887644</v>
      </c>
    </row>
    <row r="38" spans="1:12" s="369" customFormat="1" ht="15.95" customHeight="1" x14ac:dyDescent="0.2">
      <c r="A38" s="381"/>
      <c r="B38" s="384" t="s">
        <v>105</v>
      </c>
      <c r="C38" s="384" t="s">
        <v>106</v>
      </c>
      <c r="D38" s="385"/>
      <c r="E38" s="383"/>
      <c r="F38" s="549">
        <v>15823</v>
      </c>
      <c r="G38" s="549">
        <v>10216</v>
      </c>
      <c r="H38" s="549">
        <v>15415</v>
      </c>
      <c r="I38" s="549">
        <v>13956</v>
      </c>
      <c r="J38" s="551">
        <v>15356</v>
      </c>
      <c r="K38" s="550">
        <v>467</v>
      </c>
      <c r="L38" s="380">
        <v>3.0411565511852046</v>
      </c>
    </row>
    <row r="39" spans="1:12" s="369" customFormat="1" ht="15.95" customHeight="1" x14ac:dyDescent="0.2">
      <c r="A39" s="381"/>
      <c r="B39" s="385"/>
      <c r="C39" s="382" t="s">
        <v>352</v>
      </c>
      <c r="D39" s="385"/>
      <c r="E39" s="383"/>
      <c r="F39" s="549">
        <v>6705</v>
      </c>
      <c r="G39" s="549">
        <v>4800</v>
      </c>
      <c r="H39" s="549">
        <v>6113</v>
      </c>
      <c r="I39" s="549">
        <v>6604</v>
      </c>
      <c r="J39" s="549">
        <v>6623</v>
      </c>
      <c r="K39" s="550">
        <v>82</v>
      </c>
      <c r="L39" s="380">
        <v>1.2381096179978861</v>
      </c>
    </row>
    <row r="40" spans="1:12" s="369" customFormat="1" ht="15.95" customHeight="1" x14ac:dyDescent="0.2">
      <c r="A40" s="381"/>
      <c r="B40" s="384"/>
      <c r="C40" s="384" t="s">
        <v>107</v>
      </c>
      <c r="D40" s="385"/>
      <c r="E40" s="383"/>
      <c r="F40" s="549">
        <v>12620</v>
      </c>
      <c r="G40" s="549">
        <v>7891</v>
      </c>
      <c r="H40" s="549">
        <v>11204</v>
      </c>
      <c r="I40" s="549">
        <v>10783</v>
      </c>
      <c r="J40" s="549">
        <v>12797</v>
      </c>
      <c r="K40" s="550">
        <v>-177</v>
      </c>
      <c r="L40" s="380">
        <v>-1.3831366726576542</v>
      </c>
    </row>
    <row r="41" spans="1:12" s="369" customFormat="1" ht="24" customHeight="1" x14ac:dyDescent="0.2">
      <c r="A41" s="381"/>
      <c r="B41" s="385"/>
      <c r="C41" s="382" t="s">
        <v>352</v>
      </c>
      <c r="D41" s="385"/>
      <c r="E41" s="383"/>
      <c r="F41" s="549">
        <v>5701</v>
      </c>
      <c r="G41" s="549">
        <v>4163</v>
      </c>
      <c r="H41" s="549">
        <v>5204</v>
      </c>
      <c r="I41" s="549">
        <v>5650</v>
      </c>
      <c r="J41" s="551">
        <v>6229</v>
      </c>
      <c r="K41" s="550">
        <v>-528</v>
      </c>
      <c r="L41" s="380">
        <v>-8.4764809760796282</v>
      </c>
    </row>
    <row r="42" spans="1:12" s="110" customFormat="1" ht="15" customHeight="1" x14ac:dyDescent="0.2">
      <c r="A42" s="381"/>
      <c r="B42" s="384" t="s">
        <v>113</v>
      </c>
      <c r="C42" s="384" t="s">
        <v>353</v>
      </c>
      <c r="D42" s="385"/>
      <c r="E42" s="383"/>
      <c r="F42" s="549">
        <v>5633</v>
      </c>
      <c r="G42" s="549">
        <v>2854</v>
      </c>
      <c r="H42" s="549">
        <v>4100</v>
      </c>
      <c r="I42" s="549">
        <v>4135</v>
      </c>
      <c r="J42" s="549">
        <v>5337</v>
      </c>
      <c r="K42" s="550">
        <v>296</v>
      </c>
      <c r="L42" s="380">
        <v>5.5461869964399479</v>
      </c>
    </row>
    <row r="43" spans="1:12" s="110" customFormat="1" ht="15" customHeight="1" x14ac:dyDescent="0.2">
      <c r="A43" s="381"/>
      <c r="B43" s="385"/>
      <c r="C43" s="382" t="s">
        <v>352</v>
      </c>
      <c r="D43" s="385"/>
      <c r="E43" s="383"/>
      <c r="F43" s="549">
        <v>2758</v>
      </c>
      <c r="G43" s="549">
        <v>1617</v>
      </c>
      <c r="H43" s="549">
        <v>1945</v>
      </c>
      <c r="I43" s="549">
        <v>2259</v>
      </c>
      <c r="J43" s="549">
        <v>2741</v>
      </c>
      <c r="K43" s="550">
        <v>17</v>
      </c>
      <c r="L43" s="380">
        <v>0.62021160160525357</v>
      </c>
    </row>
    <row r="44" spans="1:12" s="110" customFormat="1" ht="15" customHeight="1" x14ac:dyDescent="0.2">
      <c r="A44" s="381"/>
      <c r="B44" s="384"/>
      <c r="C44" s="366" t="s">
        <v>109</v>
      </c>
      <c r="D44" s="385"/>
      <c r="E44" s="383"/>
      <c r="F44" s="549">
        <v>19784</v>
      </c>
      <c r="G44" s="549">
        <v>13368</v>
      </c>
      <c r="H44" s="549">
        <v>19258</v>
      </c>
      <c r="I44" s="549">
        <v>17546</v>
      </c>
      <c r="J44" s="551">
        <v>19370</v>
      </c>
      <c r="K44" s="550">
        <v>414</v>
      </c>
      <c r="L44" s="380">
        <v>2.1373257614868355</v>
      </c>
    </row>
    <row r="45" spans="1:12" s="110" customFormat="1" ht="15" customHeight="1" x14ac:dyDescent="0.2">
      <c r="A45" s="381"/>
      <c r="B45" s="385"/>
      <c r="C45" s="382" t="s">
        <v>352</v>
      </c>
      <c r="D45" s="385"/>
      <c r="E45" s="383"/>
      <c r="F45" s="549">
        <v>8342</v>
      </c>
      <c r="G45" s="549">
        <v>6440</v>
      </c>
      <c r="H45" s="549">
        <v>7960</v>
      </c>
      <c r="I45" s="549">
        <v>8295</v>
      </c>
      <c r="J45" s="549">
        <v>8449</v>
      </c>
      <c r="K45" s="550">
        <v>-107</v>
      </c>
      <c r="L45" s="380">
        <v>-1.2664220617824595</v>
      </c>
    </row>
    <row r="46" spans="1:12" s="110" customFormat="1" ht="15" customHeight="1" x14ac:dyDescent="0.2">
      <c r="A46" s="381"/>
      <c r="B46" s="384"/>
      <c r="C46" s="366" t="s">
        <v>110</v>
      </c>
      <c r="D46" s="385"/>
      <c r="E46" s="383"/>
      <c r="F46" s="549">
        <v>2475</v>
      </c>
      <c r="G46" s="549">
        <v>1649</v>
      </c>
      <c r="H46" s="549">
        <v>2616</v>
      </c>
      <c r="I46" s="549">
        <v>2214</v>
      </c>
      <c r="J46" s="549">
        <v>2558</v>
      </c>
      <c r="K46" s="550">
        <v>-83</v>
      </c>
      <c r="L46" s="380">
        <v>-3.2447224394057859</v>
      </c>
    </row>
    <row r="47" spans="1:12" s="110" customFormat="1" ht="15" customHeight="1" x14ac:dyDescent="0.2">
      <c r="A47" s="381"/>
      <c r="B47" s="385"/>
      <c r="C47" s="382" t="s">
        <v>352</v>
      </c>
      <c r="D47" s="385"/>
      <c r="E47" s="383"/>
      <c r="F47" s="549">
        <v>970</v>
      </c>
      <c r="G47" s="549">
        <v>763</v>
      </c>
      <c r="H47" s="549">
        <v>990</v>
      </c>
      <c r="I47" s="549">
        <v>1096</v>
      </c>
      <c r="J47" s="551">
        <v>1106</v>
      </c>
      <c r="K47" s="550">
        <v>-136</v>
      </c>
      <c r="L47" s="380">
        <v>-12.296564195298373</v>
      </c>
    </row>
    <row r="48" spans="1:12" s="110" customFormat="1" ht="15" customHeight="1" x14ac:dyDescent="0.2">
      <c r="A48" s="381"/>
      <c r="B48" s="385"/>
      <c r="C48" s="366" t="s">
        <v>111</v>
      </c>
      <c r="D48" s="386"/>
      <c r="E48" s="387"/>
      <c r="F48" s="549">
        <v>551</v>
      </c>
      <c r="G48" s="549">
        <v>236</v>
      </c>
      <c r="H48" s="549">
        <v>645</v>
      </c>
      <c r="I48" s="549">
        <v>844</v>
      </c>
      <c r="J48" s="549">
        <v>888</v>
      </c>
      <c r="K48" s="550">
        <v>-337</v>
      </c>
      <c r="L48" s="380">
        <v>-37.950450450450454</v>
      </c>
    </row>
    <row r="49" spans="1:12" s="110" customFormat="1" ht="15" customHeight="1" x14ac:dyDescent="0.2">
      <c r="A49" s="381"/>
      <c r="B49" s="385"/>
      <c r="C49" s="382" t="s">
        <v>352</v>
      </c>
      <c r="D49" s="385"/>
      <c r="E49" s="383"/>
      <c r="F49" s="549">
        <v>336</v>
      </c>
      <c r="G49" s="549">
        <v>143</v>
      </c>
      <c r="H49" s="549">
        <v>422</v>
      </c>
      <c r="I49" s="549">
        <v>604</v>
      </c>
      <c r="J49" s="549">
        <v>556</v>
      </c>
      <c r="K49" s="550">
        <v>-220</v>
      </c>
      <c r="L49" s="380">
        <v>-39.568345323741006</v>
      </c>
    </row>
    <row r="50" spans="1:12" s="110" customFormat="1" ht="15" customHeight="1" x14ac:dyDescent="0.2">
      <c r="A50" s="381"/>
      <c r="B50" s="384" t="s">
        <v>113</v>
      </c>
      <c r="C50" s="382" t="s">
        <v>183</v>
      </c>
      <c r="D50" s="385"/>
      <c r="E50" s="383"/>
      <c r="F50" s="549">
        <v>17350</v>
      </c>
      <c r="G50" s="549">
        <v>11491</v>
      </c>
      <c r="H50" s="549">
        <v>16809</v>
      </c>
      <c r="I50" s="549">
        <v>14693</v>
      </c>
      <c r="J50" s="551">
        <v>16927</v>
      </c>
      <c r="K50" s="550">
        <v>423</v>
      </c>
      <c r="L50" s="380">
        <v>2.4989661487564248</v>
      </c>
    </row>
    <row r="51" spans="1:12" s="110" customFormat="1" ht="15" customHeight="1" x14ac:dyDescent="0.2">
      <c r="A51" s="381"/>
      <c r="B51" s="385"/>
      <c r="C51" s="382" t="s">
        <v>352</v>
      </c>
      <c r="D51" s="385"/>
      <c r="E51" s="383"/>
      <c r="F51" s="549">
        <v>7318</v>
      </c>
      <c r="G51" s="549">
        <v>5705</v>
      </c>
      <c r="H51" s="549">
        <v>6854</v>
      </c>
      <c r="I51" s="549">
        <v>7097</v>
      </c>
      <c r="J51" s="549">
        <v>7393</v>
      </c>
      <c r="K51" s="550">
        <v>-75</v>
      </c>
      <c r="L51" s="380">
        <v>-1.0144731502772892</v>
      </c>
    </row>
    <row r="52" spans="1:12" s="110" customFormat="1" ht="15" customHeight="1" x14ac:dyDescent="0.2">
      <c r="A52" s="381"/>
      <c r="B52" s="384"/>
      <c r="C52" s="382" t="s">
        <v>184</v>
      </c>
      <c r="D52" s="385"/>
      <c r="E52" s="383"/>
      <c r="F52" s="549">
        <v>11093</v>
      </c>
      <c r="G52" s="549">
        <v>6616</v>
      </c>
      <c r="H52" s="549">
        <v>9810</v>
      </c>
      <c r="I52" s="549">
        <v>10046</v>
      </c>
      <c r="J52" s="549">
        <v>11226</v>
      </c>
      <c r="K52" s="550">
        <v>-133</v>
      </c>
      <c r="L52" s="380">
        <v>-1.1847496882237663</v>
      </c>
    </row>
    <row r="53" spans="1:12" s="269" customFormat="1" ht="11.25" customHeight="1" x14ac:dyDescent="0.2">
      <c r="A53" s="381"/>
      <c r="B53" s="385"/>
      <c r="C53" s="382" t="s">
        <v>352</v>
      </c>
      <c r="D53" s="385"/>
      <c r="E53" s="383"/>
      <c r="F53" s="549">
        <v>5088</v>
      </c>
      <c r="G53" s="549">
        <v>3258</v>
      </c>
      <c r="H53" s="549">
        <v>4463</v>
      </c>
      <c r="I53" s="549">
        <v>5157</v>
      </c>
      <c r="J53" s="551">
        <v>5459</v>
      </c>
      <c r="K53" s="550">
        <v>-371</v>
      </c>
      <c r="L53" s="380">
        <v>-6.7961165048543686</v>
      </c>
    </row>
    <row r="54" spans="1:12" s="151" customFormat="1" ht="12.75" customHeight="1" x14ac:dyDescent="0.2">
      <c r="A54" s="381"/>
      <c r="B54" s="384" t="s">
        <v>113</v>
      </c>
      <c r="C54" s="384" t="s">
        <v>116</v>
      </c>
      <c r="D54" s="385"/>
      <c r="E54" s="383"/>
      <c r="F54" s="549">
        <v>23082</v>
      </c>
      <c r="G54" s="549">
        <v>15163</v>
      </c>
      <c r="H54" s="549">
        <v>22416</v>
      </c>
      <c r="I54" s="549">
        <v>20689</v>
      </c>
      <c r="J54" s="549">
        <v>23528</v>
      </c>
      <c r="K54" s="550">
        <v>-446</v>
      </c>
      <c r="L54" s="380">
        <v>-1.8956137368242094</v>
      </c>
    </row>
    <row r="55" spans="1:12" ht="11.25" x14ac:dyDescent="0.2">
      <c r="A55" s="381"/>
      <c r="B55" s="385"/>
      <c r="C55" s="382" t="s">
        <v>352</v>
      </c>
      <c r="D55" s="385"/>
      <c r="E55" s="383"/>
      <c r="F55" s="549">
        <v>10126</v>
      </c>
      <c r="G55" s="549">
        <v>7814</v>
      </c>
      <c r="H55" s="549">
        <v>9809</v>
      </c>
      <c r="I55" s="549">
        <v>10466</v>
      </c>
      <c r="J55" s="549">
        <v>11106</v>
      </c>
      <c r="K55" s="550">
        <v>-980</v>
      </c>
      <c r="L55" s="380">
        <v>-8.8240590671708983</v>
      </c>
    </row>
    <row r="56" spans="1:12" ht="14.25" customHeight="1" x14ac:dyDescent="0.2">
      <c r="A56" s="381"/>
      <c r="B56" s="385"/>
      <c r="C56" s="384" t="s">
        <v>117</v>
      </c>
      <c r="D56" s="385"/>
      <c r="E56" s="383"/>
      <c r="F56" s="549">
        <v>5285</v>
      </c>
      <c r="G56" s="549">
        <v>2867</v>
      </c>
      <c r="H56" s="549">
        <v>4130</v>
      </c>
      <c r="I56" s="549">
        <v>3960</v>
      </c>
      <c r="J56" s="549">
        <v>4516</v>
      </c>
      <c r="K56" s="550">
        <v>769</v>
      </c>
      <c r="L56" s="380">
        <v>17.028343666961913</v>
      </c>
    </row>
    <row r="57" spans="1:12" ht="18.75" customHeight="1" x14ac:dyDescent="0.2">
      <c r="A57" s="388"/>
      <c r="B57" s="389"/>
      <c r="C57" s="390" t="s">
        <v>352</v>
      </c>
      <c r="D57" s="389"/>
      <c r="E57" s="391"/>
      <c r="F57" s="552">
        <v>2213</v>
      </c>
      <c r="G57" s="553">
        <v>1077</v>
      </c>
      <c r="H57" s="553">
        <v>1447</v>
      </c>
      <c r="I57" s="553">
        <v>1703</v>
      </c>
      <c r="J57" s="553">
        <v>1651</v>
      </c>
      <c r="K57" s="554">
        <f t="shared" ref="K57" si="0">IF(OR(F57=".",J57=".")=TRUE,".",IF(OR(F57="*",J57="*")=TRUE,"*",IF(AND(F57="-",J57="-")=TRUE,"-",IF(AND(ISNUMBER(J57),ISNUMBER(F57))=TRUE,IF(F57-J57=0,0,F57-J57),IF(ISNUMBER(F57)=TRUE,F57,-J57)))))</f>
        <v>562</v>
      </c>
      <c r="L57" s="392">
        <f t="shared" ref="L57" si="1">IF(K57 =".",".",IF(K57 ="*","*",IF(K57="-","-",IF(K57=0,0,IF(OR(J57="-",J57=".",F57="-",F57=".")=TRUE,"X",IF(J57=0,"0,0",IF(ABS(K57*100/J57)&gt;250,".X",(K57*100/J57))))))))</f>
        <v>34.03997577225924</v>
      </c>
    </row>
    <row r="58" spans="1:12" ht="11.25" x14ac:dyDescent="0.2">
      <c r="A58" s="393"/>
      <c r="B58" s="385"/>
      <c r="C58" s="382"/>
      <c r="D58" s="385"/>
      <c r="E58" s="385"/>
      <c r="F58" s="394"/>
      <c r="G58" s="394"/>
      <c r="H58" s="394"/>
      <c r="I58" s="379"/>
      <c r="J58" s="394"/>
      <c r="K58" s="395"/>
      <c r="L58" s="269" t="s">
        <v>45</v>
      </c>
    </row>
    <row r="59" spans="1:12" ht="20.25" customHeight="1" x14ac:dyDescent="0.2">
      <c r="A59" s="639" t="s">
        <v>354</v>
      </c>
      <c r="B59" s="640"/>
      <c r="C59" s="640"/>
      <c r="D59" s="639"/>
      <c r="E59" s="640"/>
      <c r="F59" s="640"/>
      <c r="G59" s="640"/>
      <c r="H59" s="640"/>
      <c r="I59" s="640"/>
      <c r="J59" s="640"/>
      <c r="K59" s="640"/>
      <c r="L59" s="640"/>
    </row>
    <row r="60" spans="1:12" ht="11.25" customHeight="1" x14ac:dyDescent="0.2">
      <c r="A60" s="641" t="s">
        <v>355</v>
      </c>
      <c r="B60" s="642"/>
      <c r="C60" s="642"/>
      <c r="D60" s="642"/>
      <c r="E60" s="642"/>
      <c r="F60" s="642"/>
      <c r="G60" s="642"/>
      <c r="H60" s="642"/>
      <c r="I60" s="642"/>
      <c r="J60" s="642"/>
      <c r="K60" s="642"/>
      <c r="L60" s="642"/>
    </row>
    <row r="61" spans="1:12" ht="12.75" customHeight="1" x14ac:dyDescent="0.2">
      <c r="A61" s="643" t="s">
        <v>356</v>
      </c>
      <c r="B61" s="644"/>
      <c r="C61" s="644"/>
      <c r="D61" s="644"/>
      <c r="E61" s="644"/>
      <c r="F61" s="644"/>
      <c r="G61" s="644"/>
      <c r="H61" s="644"/>
      <c r="I61" s="644"/>
      <c r="J61" s="644"/>
      <c r="K61" s="644"/>
      <c r="L61" s="644"/>
    </row>
    <row r="62" spans="1:12" ht="15.95" customHeight="1" x14ac:dyDescent="0.2">
      <c r="A62" s="396"/>
      <c r="B62" s="396"/>
      <c r="C62" s="396"/>
      <c r="D62" s="396"/>
      <c r="E62" s="396"/>
      <c r="F62" s="396"/>
      <c r="G62" s="396"/>
      <c r="H62" s="396"/>
      <c r="I62" s="396"/>
      <c r="J62" s="397"/>
      <c r="K62" s="397"/>
      <c r="L62" s="398"/>
    </row>
    <row r="63" spans="1:12" ht="15.95" customHeight="1" x14ac:dyDescent="0.2">
      <c r="A63" s="398"/>
      <c r="B63" s="399"/>
      <c r="C63" s="398"/>
      <c r="D63" s="399"/>
      <c r="E63" s="399"/>
      <c r="F63" s="397"/>
      <c r="G63" s="397"/>
      <c r="H63" s="397"/>
      <c r="I63" s="397"/>
      <c r="J63" s="397"/>
      <c r="K63" s="397"/>
      <c r="L63" s="400"/>
    </row>
    <row r="64" spans="1:12" ht="15.95" customHeight="1" x14ac:dyDescent="0.2">
      <c r="A64" s="398"/>
      <c r="B64" s="399"/>
      <c r="C64" s="398"/>
      <c r="D64" s="399"/>
      <c r="E64" s="399"/>
      <c r="F64" s="397"/>
      <c r="G64" s="397"/>
      <c r="H64" s="397"/>
      <c r="I64" s="397"/>
      <c r="J64" s="397"/>
      <c r="K64" s="397"/>
      <c r="L64" s="400"/>
    </row>
    <row r="65" spans="12:12" ht="15.95" customHeight="1" x14ac:dyDescent="0.2">
      <c r="L65" s="401"/>
    </row>
  </sheetData>
  <mergeCells count="15">
    <mergeCell ref="A11:E11"/>
    <mergeCell ref="A24:E24"/>
    <mergeCell ref="A59:L59"/>
    <mergeCell ref="A60:L60"/>
    <mergeCell ref="A61:L61"/>
    <mergeCell ref="A3:L3"/>
    <mergeCell ref="A5:D5"/>
    <mergeCell ref="A7:E10"/>
    <mergeCell ref="F7:L7"/>
    <mergeCell ref="F8:F9"/>
    <mergeCell ref="G8:G9"/>
    <mergeCell ref="H8:H9"/>
    <mergeCell ref="I8:I9"/>
    <mergeCell ref="J8:J9"/>
    <mergeCell ref="K8:L8"/>
  </mergeCells>
  <printOptions horizontalCentered="1"/>
  <pageMargins left="0.7" right="0.7" top="0.75" bottom="0.75" header="0.3" footer="0.3"/>
  <pageSetup paperSize="9" scale="78"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fitToPage="1"/>
  </sheetPr>
  <dimension ref="A1:O43"/>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248"/>
      <c r="D1" s="90"/>
      <c r="E1" s="90"/>
      <c r="F1" s="90"/>
      <c r="G1" s="89"/>
      <c r="H1" s="89"/>
      <c r="I1" s="89"/>
      <c r="J1" s="15" t="s">
        <v>6</v>
      </c>
    </row>
    <row r="2" spans="1:15" s="91" customFormat="1" ht="11.25" customHeight="1" x14ac:dyDescent="0.2">
      <c r="A2" s="92"/>
      <c r="B2" s="93"/>
      <c r="C2" s="250"/>
      <c r="D2" s="93"/>
      <c r="E2" s="93"/>
      <c r="F2" s="93"/>
      <c r="G2" s="93"/>
      <c r="H2" s="93"/>
      <c r="I2" s="93"/>
      <c r="J2" s="93"/>
    </row>
    <row r="3" spans="1:15" s="94" customFormat="1" ht="24.95" customHeight="1" x14ac:dyDescent="0.2">
      <c r="A3" s="569" t="s">
        <v>357</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335</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24.95" customHeight="1" x14ac:dyDescent="0.2">
      <c r="A7" s="587" t="s">
        <v>215</v>
      </c>
      <c r="B7" s="588"/>
      <c r="C7" s="581" t="s">
        <v>94</v>
      </c>
      <c r="D7" s="645" t="s">
        <v>358</v>
      </c>
      <c r="E7" s="646"/>
      <c r="F7" s="646"/>
      <c r="G7" s="646"/>
      <c r="H7" s="647"/>
      <c r="I7" s="648" t="s">
        <v>359</v>
      </c>
      <c r="J7" s="649"/>
      <c r="K7" s="96"/>
      <c r="L7" s="96"/>
      <c r="M7" s="96"/>
      <c r="N7" s="96"/>
      <c r="O7" s="96"/>
    </row>
    <row r="8" spans="1:15" ht="21.75" customHeight="1" x14ac:dyDescent="0.2">
      <c r="A8" s="615"/>
      <c r="B8" s="616"/>
      <c r="C8" s="582"/>
      <c r="D8" s="591" t="s">
        <v>335</v>
      </c>
      <c r="E8" s="591" t="s">
        <v>337</v>
      </c>
      <c r="F8" s="591" t="s">
        <v>338</v>
      </c>
      <c r="G8" s="591" t="s">
        <v>339</v>
      </c>
      <c r="H8" s="591" t="s">
        <v>340</v>
      </c>
      <c r="I8" s="650"/>
      <c r="J8" s="651"/>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192" customFormat="1" ht="24.95" customHeight="1" x14ac:dyDescent="0.2">
      <c r="A11" s="617" t="s">
        <v>104</v>
      </c>
      <c r="B11" s="618"/>
      <c r="C11" s="285">
        <v>100</v>
      </c>
      <c r="D11" s="115">
        <v>33037</v>
      </c>
      <c r="E11" s="114">
        <v>18358</v>
      </c>
      <c r="F11" s="114">
        <v>27192</v>
      </c>
      <c r="G11" s="114">
        <v>25692</v>
      </c>
      <c r="H11" s="140">
        <v>32696</v>
      </c>
      <c r="I11" s="115">
        <v>341</v>
      </c>
      <c r="J11" s="116">
        <v>1.042941032542207</v>
      </c>
    </row>
    <row r="12" spans="1:15" s="110" customFormat="1" ht="24.95" customHeight="1" x14ac:dyDescent="0.2">
      <c r="A12" s="193" t="s">
        <v>132</v>
      </c>
      <c r="B12" s="194" t="s">
        <v>133</v>
      </c>
      <c r="C12" s="113">
        <v>9.9888004358749283E-2</v>
      </c>
      <c r="D12" s="115">
        <v>33</v>
      </c>
      <c r="E12" s="114">
        <v>30</v>
      </c>
      <c r="F12" s="114">
        <v>47</v>
      </c>
      <c r="G12" s="114">
        <v>18</v>
      </c>
      <c r="H12" s="140">
        <v>67</v>
      </c>
      <c r="I12" s="115">
        <v>-34</v>
      </c>
      <c r="J12" s="116">
        <v>-50.746268656716417</v>
      </c>
    </row>
    <row r="13" spans="1:15" s="110" customFormat="1" ht="24.95" customHeight="1" x14ac:dyDescent="0.2">
      <c r="A13" s="193" t="s">
        <v>134</v>
      </c>
      <c r="B13" s="199" t="s">
        <v>216</v>
      </c>
      <c r="C13" s="113">
        <v>0.62354329993643487</v>
      </c>
      <c r="D13" s="115">
        <v>206</v>
      </c>
      <c r="E13" s="114">
        <v>151</v>
      </c>
      <c r="F13" s="114">
        <v>231</v>
      </c>
      <c r="G13" s="114">
        <v>139</v>
      </c>
      <c r="H13" s="140">
        <v>199</v>
      </c>
      <c r="I13" s="115">
        <v>7</v>
      </c>
      <c r="J13" s="116">
        <v>3.5175879396984926</v>
      </c>
    </row>
    <row r="14" spans="1:15" s="287" customFormat="1" ht="24.95" customHeight="1" x14ac:dyDescent="0.2">
      <c r="A14" s="193" t="s">
        <v>217</v>
      </c>
      <c r="B14" s="199" t="s">
        <v>137</v>
      </c>
      <c r="C14" s="113">
        <v>3.8804976238762601</v>
      </c>
      <c r="D14" s="115">
        <v>1282</v>
      </c>
      <c r="E14" s="114">
        <v>458</v>
      </c>
      <c r="F14" s="114">
        <v>1660</v>
      </c>
      <c r="G14" s="114">
        <v>1247</v>
      </c>
      <c r="H14" s="140">
        <v>989</v>
      </c>
      <c r="I14" s="115">
        <v>293</v>
      </c>
      <c r="J14" s="116">
        <v>29.62588473205258</v>
      </c>
      <c r="K14" s="110"/>
      <c r="L14" s="110"/>
      <c r="M14" s="110"/>
      <c r="N14" s="110"/>
      <c r="O14" s="110"/>
    </row>
    <row r="15" spans="1:15" s="110" customFormat="1" ht="24.95" customHeight="1" x14ac:dyDescent="0.2">
      <c r="A15" s="193" t="s">
        <v>218</v>
      </c>
      <c r="B15" s="199" t="s">
        <v>219</v>
      </c>
      <c r="C15" s="113">
        <v>0.59024729848351853</v>
      </c>
      <c r="D15" s="115">
        <v>195</v>
      </c>
      <c r="E15" s="114">
        <v>79</v>
      </c>
      <c r="F15" s="114">
        <v>220</v>
      </c>
      <c r="G15" s="114">
        <v>161</v>
      </c>
      <c r="H15" s="140">
        <v>188</v>
      </c>
      <c r="I15" s="115">
        <v>7</v>
      </c>
      <c r="J15" s="116">
        <v>3.7234042553191489</v>
      </c>
    </row>
    <row r="16" spans="1:15" s="287" customFormat="1" ht="24.95" customHeight="1" x14ac:dyDescent="0.2">
      <c r="A16" s="193" t="s">
        <v>220</v>
      </c>
      <c r="B16" s="199" t="s">
        <v>141</v>
      </c>
      <c r="C16" s="113">
        <v>2.1672670036625603</v>
      </c>
      <c r="D16" s="115">
        <v>716</v>
      </c>
      <c r="E16" s="114">
        <v>330</v>
      </c>
      <c r="F16" s="114">
        <v>1337</v>
      </c>
      <c r="G16" s="114">
        <v>1037</v>
      </c>
      <c r="H16" s="140">
        <v>729</v>
      </c>
      <c r="I16" s="115">
        <v>-13</v>
      </c>
      <c r="J16" s="116">
        <v>-1.7832647462277091</v>
      </c>
      <c r="K16" s="110"/>
      <c r="L16" s="110"/>
      <c r="M16" s="110"/>
      <c r="N16" s="110"/>
      <c r="O16" s="110"/>
    </row>
    <row r="17" spans="1:15" s="110" customFormat="1" ht="24.95" customHeight="1" x14ac:dyDescent="0.2">
      <c r="A17" s="193" t="s">
        <v>142</v>
      </c>
      <c r="B17" s="199" t="s">
        <v>222</v>
      </c>
      <c r="C17" s="113">
        <v>1.1229833217301812</v>
      </c>
      <c r="D17" s="115">
        <v>371</v>
      </c>
      <c r="E17" s="114">
        <v>49</v>
      </c>
      <c r="F17" s="114">
        <v>103</v>
      </c>
      <c r="G17" s="114">
        <v>49</v>
      </c>
      <c r="H17" s="140">
        <v>72</v>
      </c>
      <c r="I17" s="115">
        <v>299</v>
      </c>
      <c r="J17" s="116" t="s">
        <v>513</v>
      </c>
    </row>
    <row r="18" spans="1:15" s="287" customFormat="1" ht="24.95" customHeight="1" x14ac:dyDescent="0.2">
      <c r="A18" s="201" t="s">
        <v>144</v>
      </c>
      <c r="B18" s="202" t="s">
        <v>145</v>
      </c>
      <c r="C18" s="113">
        <v>3.9894663559039865</v>
      </c>
      <c r="D18" s="115">
        <v>1318</v>
      </c>
      <c r="E18" s="114">
        <v>1080</v>
      </c>
      <c r="F18" s="114">
        <v>1473</v>
      </c>
      <c r="G18" s="114">
        <v>945</v>
      </c>
      <c r="H18" s="140">
        <v>1513</v>
      </c>
      <c r="I18" s="115">
        <v>-195</v>
      </c>
      <c r="J18" s="116">
        <v>-12.888301387970918</v>
      </c>
      <c r="K18" s="110"/>
      <c r="L18" s="110"/>
      <c r="M18" s="110"/>
      <c r="N18" s="110"/>
      <c r="O18" s="110"/>
    </row>
    <row r="19" spans="1:15" s="110" customFormat="1" ht="24.95" customHeight="1" x14ac:dyDescent="0.2">
      <c r="A19" s="193" t="s">
        <v>146</v>
      </c>
      <c r="B19" s="199" t="s">
        <v>147</v>
      </c>
      <c r="C19" s="113">
        <v>9.6407058752308021</v>
      </c>
      <c r="D19" s="115">
        <v>3185</v>
      </c>
      <c r="E19" s="114">
        <v>2047</v>
      </c>
      <c r="F19" s="114">
        <v>2253</v>
      </c>
      <c r="G19" s="114">
        <v>2765</v>
      </c>
      <c r="H19" s="140">
        <v>2994</v>
      </c>
      <c r="I19" s="115">
        <v>191</v>
      </c>
      <c r="J19" s="116">
        <v>6.3794255177020709</v>
      </c>
    </row>
    <row r="20" spans="1:15" s="287" customFormat="1" ht="24.95" customHeight="1" x14ac:dyDescent="0.2">
      <c r="A20" s="193" t="s">
        <v>148</v>
      </c>
      <c r="B20" s="199" t="s">
        <v>149</v>
      </c>
      <c r="C20" s="113">
        <v>7.2978781366346821</v>
      </c>
      <c r="D20" s="115">
        <v>2411</v>
      </c>
      <c r="E20" s="114">
        <v>696</v>
      </c>
      <c r="F20" s="114">
        <v>1198</v>
      </c>
      <c r="G20" s="114">
        <v>793</v>
      </c>
      <c r="H20" s="140">
        <v>1356</v>
      </c>
      <c r="I20" s="115">
        <v>1055</v>
      </c>
      <c r="J20" s="116">
        <v>77.802359882005902</v>
      </c>
      <c r="K20" s="110"/>
      <c r="L20" s="110"/>
      <c r="M20" s="110"/>
      <c r="N20" s="110"/>
      <c r="O20" s="110"/>
    </row>
    <row r="21" spans="1:15" s="110" customFormat="1" ht="24.95" customHeight="1" x14ac:dyDescent="0.2">
      <c r="A21" s="201" t="s">
        <v>150</v>
      </c>
      <c r="B21" s="202" t="s">
        <v>151</v>
      </c>
      <c r="C21" s="113">
        <v>6.2566213639252961</v>
      </c>
      <c r="D21" s="115">
        <v>2067</v>
      </c>
      <c r="E21" s="114">
        <v>803</v>
      </c>
      <c r="F21" s="114">
        <v>1717</v>
      </c>
      <c r="G21" s="114">
        <v>1808</v>
      </c>
      <c r="H21" s="140">
        <v>2539</v>
      </c>
      <c r="I21" s="115">
        <v>-472</v>
      </c>
      <c r="J21" s="116">
        <v>-18.589996061441511</v>
      </c>
    </row>
    <row r="22" spans="1:15" s="110" customFormat="1" ht="24.95" customHeight="1" x14ac:dyDescent="0.2">
      <c r="A22" s="201" t="s">
        <v>152</v>
      </c>
      <c r="B22" s="199" t="s">
        <v>153</v>
      </c>
      <c r="C22" s="113">
        <v>14.359657353875956</v>
      </c>
      <c r="D22" s="115">
        <v>4744</v>
      </c>
      <c r="E22" s="114">
        <v>4293</v>
      </c>
      <c r="F22" s="114">
        <v>4808</v>
      </c>
      <c r="G22" s="114">
        <v>4996</v>
      </c>
      <c r="H22" s="140">
        <v>5079</v>
      </c>
      <c r="I22" s="115">
        <v>-335</v>
      </c>
      <c r="J22" s="116">
        <v>-6.5957865721598736</v>
      </c>
    </row>
    <row r="23" spans="1:15" s="110" customFormat="1" ht="24.95" customHeight="1" x14ac:dyDescent="0.2">
      <c r="A23" s="193" t="s">
        <v>154</v>
      </c>
      <c r="B23" s="199" t="s">
        <v>155</v>
      </c>
      <c r="C23" s="113">
        <v>1.3500015134546115</v>
      </c>
      <c r="D23" s="115">
        <v>446</v>
      </c>
      <c r="E23" s="114">
        <v>164</v>
      </c>
      <c r="F23" s="114">
        <v>241</v>
      </c>
      <c r="G23" s="114">
        <v>220</v>
      </c>
      <c r="H23" s="140">
        <v>371</v>
      </c>
      <c r="I23" s="115">
        <v>75</v>
      </c>
      <c r="J23" s="116">
        <v>20.215633423180591</v>
      </c>
    </row>
    <row r="24" spans="1:15" s="110" customFormat="1" ht="24.95" customHeight="1" x14ac:dyDescent="0.2">
      <c r="A24" s="193" t="s">
        <v>156</v>
      </c>
      <c r="B24" s="199" t="s">
        <v>223</v>
      </c>
      <c r="C24" s="113">
        <v>6.90437993764567</v>
      </c>
      <c r="D24" s="115">
        <v>2281</v>
      </c>
      <c r="E24" s="114">
        <v>1456</v>
      </c>
      <c r="F24" s="114">
        <v>2264</v>
      </c>
      <c r="G24" s="114">
        <v>1915</v>
      </c>
      <c r="H24" s="140">
        <v>2366</v>
      </c>
      <c r="I24" s="115">
        <v>-85</v>
      </c>
      <c r="J24" s="116">
        <v>-3.5925612848689772</v>
      </c>
    </row>
    <row r="25" spans="1:15" s="110" customFormat="1" ht="24.95" customHeight="1" x14ac:dyDescent="0.2">
      <c r="A25" s="193" t="s">
        <v>158</v>
      </c>
      <c r="B25" s="204" t="s">
        <v>159</v>
      </c>
      <c r="C25" s="113">
        <v>23.979174864545811</v>
      </c>
      <c r="D25" s="115">
        <v>7922</v>
      </c>
      <c r="E25" s="114">
        <v>3686</v>
      </c>
      <c r="F25" s="114">
        <v>6504</v>
      </c>
      <c r="G25" s="114">
        <v>6090</v>
      </c>
      <c r="H25" s="140">
        <v>7715</v>
      </c>
      <c r="I25" s="115">
        <v>207</v>
      </c>
      <c r="J25" s="116">
        <v>2.6830848995463383</v>
      </c>
    </row>
    <row r="26" spans="1:15" s="110" customFormat="1" ht="24.95" customHeight="1" x14ac:dyDescent="0.2">
      <c r="A26" s="193" t="s">
        <v>225</v>
      </c>
      <c r="B26" s="204" t="s">
        <v>161</v>
      </c>
      <c r="C26" s="113">
        <v>11.741380875987529</v>
      </c>
      <c r="D26" s="115">
        <v>3879</v>
      </c>
      <c r="E26" s="114">
        <v>1570</v>
      </c>
      <c r="F26" s="114">
        <v>3179</v>
      </c>
      <c r="G26" s="114">
        <v>2872</v>
      </c>
      <c r="H26" s="140">
        <v>3714</v>
      </c>
      <c r="I26" s="115">
        <v>165</v>
      </c>
      <c r="J26" s="116">
        <v>4.4426494345718899</v>
      </c>
    </row>
    <row r="27" spans="1:15" s="110" customFormat="1" ht="24.95" customHeight="1" x14ac:dyDescent="0.2">
      <c r="A27" s="201">
        <v>782.78300000000002</v>
      </c>
      <c r="B27" s="203" t="s">
        <v>162</v>
      </c>
      <c r="C27" s="113">
        <v>12.237793988558282</v>
      </c>
      <c r="D27" s="115">
        <v>4043</v>
      </c>
      <c r="E27" s="114">
        <v>2116</v>
      </c>
      <c r="F27" s="114">
        <v>3325</v>
      </c>
      <c r="G27" s="114">
        <v>3218</v>
      </c>
      <c r="H27" s="140">
        <v>4001</v>
      </c>
      <c r="I27" s="115">
        <v>42</v>
      </c>
      <c r="J27" s="116">
        <v>1.0497375656085979</v>
      </c>
    </row>
    <row r="28" spans="1:15" s="110" customFormat="1" ht="24.95" customHeight="1" x14ac:dyDescent="0.2">
      <c r="A28" s="193" t="s">
        <v>163</v>
      </c>
      <c r="B28" s="199" t="s">
        <v>164</v>
      </c>
      <c r="C28" s="113">
        <v>1.9251142658231679</v>
      </c>
      <c r="D28" s="115">
        <v>636</v>
      </c>
      <c r="E28" s="114">
        <v>266</v>
      </c>
      <c r="F28" s="114">
        <v>345</v>
      </c>
      <c r="G28" s="114">
        <v>330</v>
      </c>
      <c r="H28" s="140">
        <v>673</v>
      </c>
      <c r="I28" s="115">
        <v>-37</v>
      </c>
      <c r="J28" s="116">
        <v>-5.4977711738484398</v>
      </c>
    </row>
    <row r="29" spans="1:15" s="110" customFormat="1" ht="24.95" customHeight="1" x14ac:dyDescent="0.2">
      <c r="A29" s="193" t="s">
        <v>165</v>
      </c>
      <c r="B29" s="199" t="s">
        <v>166</v>
      </c>
      <c r="C29" s="113">
        <v>4.7764627538820115</v>
      </c>
      <c r="D29" s="115">
        <v>1578</v>
      </c>
      <c r="E29" s="114">
        <v>875</v>
      </c>
      <c r="F29" s="114">
        <v>1027</v>
      </c>
      <c r="G29" s="114">
        <v>1284</v>
      </c>
      <c r="H29" s="140">
        <v>1632</v>
      </c>
      <c r="I29" s="115">
        <v>-54</v>
      </c>
      <c r="J29" s="116">
        <v>-3.3088235294117645</v>
      </c>
    </row>
    <row r="30" spans="1:15" s="110" customFormat="1" ht="24.95" customHeight="1" x14ac:dyDescent="0.2">
      <c r="A30" s="193">
        <v>86</v>
      </c>
      <c r="B30" s="199" t="s">
        <v>167</v>
      </c>
      <c r="C30" s="113">
        <v>6.0447377183158277</v>
      </c>
      <c r="D30" s="115">
        <v>1997</v>
      </c>
      <c r="E30" s="114">
        <v>916</v>
      </c>
      <c r="F30" s="114">
        <v>1279</v>
      </c>
      <c r="G30" s="114">
        <v>1264</v>
      </c>
      <c r="H30" s="140">
        <v>1994</v>
      </c>
      <c r="I30" s="115">
        <v>3</v>
      </c>
      <c r="J30" s="116">
        <v>0.15045135406218657</v>
      </c>
    </row>
    <row r="31" spans="1:15" s="110" customFormat="1" ht="24.95" customHeight="1" x14ac:dyDescent="0.2">
      <c r="A31" s="193">
        <v>87.88</v>
      </c>
      <c r="B31" s="204" t="s">
        <v>168</v>
      </c>
      <c r="C31" s="113">
        <v>6.0084148076399186</v>
      </c>
      <c r="D31" s="115">
        <v>1985</v>
      </c>
      <c r="E31" s="114">
        <v>836</v>
      </c>
      <c r="F31" s="114">
        <v>1179</v>
      </c>
      <c r="G31" s="114">
        <v>1111</v>
      </c>
      <c r="H31" s="140">
        <v>2037</v>
      </c>
      <c r="I31" s="115">
        <v>-52</v>
      </c>
      <c r="J31" s="116">
        <v>-2.5527736867943052</v>
      </c>
    </row>
    <row r="32" spans="1:15" s="110" customFormat="1" ht="24.95" customHeight="1" x14ac:dyDescent="0.2">
      <c r="A32" s="193" t="s">
        <v>169</v>
      </c>
      <c r="B32" s="199" t="s">
        <v>170</v>
      </c>
      <c r="C32" s="113">
        <v>2.8634561249508126</v>
      </c>
      <c r="D32" s="115">
        <v>946</v>
      </c>
      <c r="E32" s="114">
        <v>601</v>
      </c>
      <c r="F32" s="114">
        <v>966</v>
      </c>
      <c r="G32" s="114">
        <v>767</v>
      </c>
      <c r="H32" s="140">
        <v>1172</v>
      </c>
      <c r="I32" s="115">
        <v>-226</v>
      </c>
      <c r="J32" s="116">
        <v>-19.283276450511945</v>
      </c>
    </row>
    <row r="33" spans="1:10" s="110" customFormat="1" ht="24.95" customHeight="1" x14ac:dyDescent="0.2">
      <c r="A33" s="193"/>
      <c r="B33" s="204"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10" customFormat="1" ht="24.95" customHeight="1" x14ac:dyDescent="0.2">
      <c r="A35" s="290" t="s">
        <v>132</v>
      </c>
      <c r="B35" s="291" t="s">
        <v>133</v>
      </c>
      <c r="C35" s="113">
        <v>9.9888004358749283E-2</v>
      </c>
      <c r="D35" s="115">
        <v>33</v>
      </c>
      <c r="E35" s="114">
        <v>30</v>
      </c>
      <c r="F35" s="114">
        <v>47</v>
      </c>
      <c r="G35" s="114">
        <v>18</v>
      </c>
      <c r="H35" s="140">
        <v>67</v>
      </c>
      <c r="I35" s="115">
        <v>-34</v>
      </c>
      <c r="J35" s="116">
        <v>-50.746268656716417</v>
      </c>
    </row>
    <row r="36" spans="1:10" s="110" customFormat="1" ht="24.95" customHeight="1" x14ac:dyDescent="0.2">
      <c r="A36" s="292" t="s">
        <v>173</v>
      </c>
      <c r="B36" s="293" t="s">
        <v>174</v>
      </c>
      <c r="C36" s="113">
        <v>8.4935072797166811</v>
      </c>
      <c r="D36" s="115">
        <v>2806</v>
      </c>
      <c r="E36" s="114">
        <v>1689</v>
      </c>
      <c r="F36" s="114">
        <v>3364</v>
      </c>
      <c r="G36" s="114">
        <v>2331</v>
      </c>
      <c r="H36" s="140">
        <v>2701</v>
      </c>
      <c r="I36" s="115">
        <v>105</v>
      </c>
      <c r="J36" s="116">
        <v>3.887449092928545</v>
      </c>
    </row>
    <row r="37" spans="1:10" s="110" customFormat="1" ht="24.95" customHeight="1" x14ac:dyDescent="0.2">
      <c r="A37" s="294" t="s">
        <v>175</v>
      </c>
      <c r="B37" s="295" t="s">
        <v>176</v>
      </c>
      <c r="C37" s="125">
        <v>91.406604715924573</v>
      </c>
      <c r="D37" s="143">
        <v>30198</v>
      </c>
      <c r="E37" s="144">
        <v>16639</v>
      </c>
      <c r="F37" s="144">
        <v>23781</v>
      </c>
      <c r="G37" s="144">
        <v>23343</v>
      </c>
      <c r="H37" s="145">
        <v>29928</v>
      </c>
      <c r="I37" s="143">
        <v>270</v>
      </c>
      <c r="J37" s="146">
        <v>0.90216519647153171</v>
      </c>
    </row>
    <row r="38" spans="1:10" s="323" customFormat="1" ht="11.25" customHeight="1" x14ac:dyDescent="0.15">
      <c r="A38" s="321"/>
      <c r="B38" s="322"/>
      <c r="C38" s="322"/>
      <c r="D38" s="149"/>
      <c r="E38" s="149"/>
      <c r="F38" s="149"/>
      <c r="G38" s="149"/>
      <c r="H38" s="149"/>
      <c r="I38" s="149"/>
      <c r="J38" s="217" t="s">
        <v>45</v>
      </c>
    </row>
    <row r="39" spans="1:10" s="287" customFormat="1" ht="12.75" customHeight="1" x14ac:dyDescent="0.15">
      <c r="A39" s="536" t="s">
        <v>517</v>
      </c>
      <c r="B39" s="296"/>
      <c r="C39" s="296"/>
      <c r="D39" s="296"/>
      <c r="E39" s="296"/>
      <c r="F39" s="296"/>
      <c r="G39" s="296"/>
      <c r="H39" s="296"/>
      <c r="I39" s="296"/>
      <c r="J39" s="296"/>
    </row>
    <row r="40" spans="1:10" ht="23.1" customHeight="1" x14ac:dyDescent="0.2">
      <c r="A40" s="652" t="s">
        <v>360</v>
      </c>
      <c r="B40" s="653"/>
      <c r="C40" s="653"/>
      <c r="D40" s="653"/>
      <c r="E40" s="653"/>
      <c r="F40" s="653"/>
      <c r="G40" s="653"/>
      <c r="H40" s="653"/>
      <c r="I40" s="653"/>
      <c r="J40" s="653"/>
    </row>
    <row r="41" spans="1:10" ht="31.5" customHeight="1" x14ac:dyDescent="0.2">
      <c r="A41" s="654" t="s">
        <v>361</v>
      </c>
      <c r="B41" s="654"/>
      <c r="C41" s="654"/>
      <c r="D41" s="654"/>
      <c r="E41" s="654"/>
      <c r="F41" s="654"/>
      <c r="G41" s="654"/>
      <c r="H41" s="654"/>
      <c r="I41" s="654"/>
      <c r="J41" s="654"/>
    </row>
    <row r="42" spans="1:10" ht="12.75" customHeight="1" x14ac:dyDescent="0.2">
      <c r="A42" s="244"/>
      <c r="B42" s="182"/>
      <c r="C42" s="245"/>
      <c r="D42" s="246"/>
      <c r="E42" s="246"/>
      <c r="F42" s="246"/>
      <c r="G42" s="246"/>
      <c r="H42" s="246"/>
      <c r="I42" s="246"/>
      <c r="J42" s="247"/>
    </row>
    <row r="43" spans="1:10" ht="15.95" customHeight="1" x14ac:dyDescent="0.2">
      <c r="B43" s="110"/>
    </row>
  </sheetData>
  <mergeCells count="15">
    <mergeCell ref="A11:B11"/>
    <mergeCell ref="A40:J40"/>
    <mergeCell ref="A41:J41"/>
    <mergeCell ref="A3:J3"/>
    <mergeCell ref="A4:J4"/>
    <mergeCell ref="A5:D5"/>
    <mergeCell ref="A7:B9"/>
    <mergeCell ref="C7:C10"/>
    <mergeCell ref="D7:H7"/>
    <mergeCell ref="I7:J8"/>
    <mergeCell ref="D8:D9"/>
    <mergeCell ref="E8:E9"/>
    <mergeCell ref="F8:F9"/>
    <mergeCell ref="G8:G9"/>
    <mergeCell ref="H8:H9"/>
  </mergeCells>
  <printOptions horizontalCentered="1"/>
  <pageMargins left="0.7" right="0.7" top="0.75" bottom="0.75" header="0.3" footer="0.3"/>
  <pageSetup paperSize="9" scale="6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dimension ref="A1:O87"/>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6.7109375" style="97" customWidth="1"/>
    <col min="4" max="4" width="9.7109375" style="155" customWidth="1"/>
    <col min="5" max="10" width="9.7109375" style="156" customWidth="1"/>
    <col min="11" max="11" width="9.7109375" style="157" customWidth="1"/>
    <col min="12" max="12" width="2.140625" style="97" customWidth="1"/>
    <col min="13" max="16384" width="8.85546875" style="97"/>
  </cols>
  <sheetData>
    <row r="1" spans="1:15" s="91" customFormat="1" ht="36.75" customHeight="1" x14ac:dyDescent="0.2">
      <c r="A1" s="88"/>
      <c r="B1" s="89"/>
      <c r="C1" s="89"/>
      <c r="D1" s="90"/>
      <c r="E1" s="90"/>
      <c r="F1" s="90"/>
      <c r="G1" s="90"/>
      <c r="H1" s="89"/>
      <c r="I1" s="89"/>
      <c r="J1" s="89"/>
      <c r="K1" s="15" t="s">
        <v>6</v>
      </c>
    </row>
    <row r="2" spans="1:15" s="91" customFormat="1" ht="6.2" customHeight="1" x14ac:dyDescent="0.2">
      <c r="A2" s="92"/>
      <c r="B2" s="93"/>
      <c r="C2" s="93"/>
      <c r="D2" s="93"/>
      <c r="E2" s="93"/>
      <c r="F2" s="93"/>
      <c r="G2" s="93"/>
      <c r="H2" s="93"/>
      <c r="I2" s="93"/>
      <c r="J2" s="93"/>
      <c r="K2" s="93"/>
    </row>
    <row r="3" spans="1:15" s="94" customFormat="1" ht="24.95" customHeight="1" x14ac:dyDescent="0.2">
      <c r="A3" s="569" t="s">
        <v>362</v>
      </c>
      <c r="B3" s="570"/>
      <c r="C3" s="570"/>
      <c r="D3" s="570"/>
      <c r="E3" s="570"/>
      <c r="F3" s="570"/>
      <c r="G3" s="570"/>
      <c r="H3" s="570"/>
      <c r="I3" s="570"/>
      <c r="J3" s="570"/>
      <c r="K3" s="570"/>
    </row>
    <row r="4" spans="1:15" s="94" customFormat="1" ht="12" customHeight="1" x14ac:dyDescent="0.2">
      <c r="A4" s="571" t="s">
        <v>92</v>
      </c>
      <c r="B4" s="571"/>
      <c r="C4" s="571"/>
      <c r="D4" s="571"/>
      <c r="E4" s="571"/>
      <c r="F4" s="571"/>
      <c r="G4" s="571"/>
      <c r="H4" s="571"/>
      <c r="I4" s="571"/>
      <c r="J4" s="571"/>
      <c r="K4" s="571"/>
    </row>
    <row r="5" spans="1:15" s="94" customFormat="1" ht="12" customHeight="1" x14ac:dyDescent="0.2">
      <c r="A5" s="572" t="s">
        <v>335</v>
      </c>
      <c r="B5" s="572"/>
      <c r="C5" s="572"/>
      <c r="D5" s="572"/>
      <c r="E5" s="572"/>
      <c r="F5" s="252"/>
      <c r="G5" s="252"/>
      <c r="H5" s="252"/>
      <c r="I5" s="252"/>
      <c r="J5" s="252"/>
      <c r="K5" s="252"/>
    </row>
    <row r="6" spans="1:15" s="94" customFormat="1" ht="11.25" customHeight="1" x14ac:dyDescent="0.2">
      <c r="A6" s="227"/>
      <c r="B6" s="228"/>
      <c r="C6" s="228"/>
      <c r="D6" s="228"/>
      <c r="E6" s="228"/>
      <c r="F6" s="228"/>
      <c r="G6" s="228"/>
      <c r="H6" s="228"/>
      <c r="I6" s="228"/>
      <c r="J6" s="228"/>
    </row>
    <row r="7" spans="1:15" s="91" customFormat="1" ht="24.95" customHeight="1" x14ac:dyDescent="0.2">
      <c r="A7" s="587" t="s">
        <v>333</v>
      </c>
      <c r="B7" s="576"/>
      <c r="C7" s="576"/>
      <c r="D7" s="581" t="s">
        <v>94</v>
      </c>
      <c r="E7" s="655" t="s">
        <v>363</v>
      </c>
      <c r="F7" s="585"/>
      <c r="G7" s="585"/>
      <c r="H7" s="585"/>
      <c r="I7" s="586"/>
      <c r="J7" s="648" t="s">
        <v>359</v>
      </c>
      <c r="K7" s="649"/>
      <c r="L7" s="96"/>
      <c r="M7" s="96"/>
      <c r="N7" s="96"/>
      <c r="O7" s="96"/>
    </row>
    <row r="8" spans="1:15" ht="21.75" customHeight="1" x14ac:dyDescent="0.2">
      <c r="A8" s="577"/>
      <c r="B8" s="578"/>
      <c r="C8" s="578"/>
      <c r="D8" s="582"/>
      <c r="E8" s="591" t="s">
        <v>335</v>
      </c>
      <c r="F8" s="591" t="s">
        <v>337</v>
      </c>
      <c r="G8" s="591" t="s">
        <v>338</v>
      </c>
      <c r="H8" s="591" t="s">
        <v>339</v>
      </c>
      <c r="I8" s="591" t="s">
        <v>340</v>
      </c>
      <c r="J8" s="650"/>
      <c r="K8" s="651"/>
    </row>
    <row r="9" spans="1:15" ht="12" customHeight="1" x14ac:dyDescent="0.2">
      <c r="A9" s="577"/>
      <c r="B9" s="578"/>
      <c r="C9" s="578"/>
      <c r="D9" s="582"/>
      <c r="E9" s="592"/>
      <c r="F9" s="592"/>
      <c r="G9" s="592"/>
      <c r="H9" s="592"/>
      <c r="I9" s="592"/>
      <c r="J9" s="98" t="s">
        <v>102</v>
      </c>
      <c r="K9" s="99" t="s">
        <v>103</v>
      </c>
    </row>
    <row r="10" spans="1:15" ht="12" customHeight="1" x14ac:dyDescent="0.2">
      <c r="A10" s="579"/>
      <c r="B10" s="580"/>
      <c r="C10" s="580"/>
      <c r="D10" s="583"/>
      <c r="E10" s="100">
        <v>1</v>
      </c>
      <c r="F10" s="100">
        <v>2</v>
      </c>
      <c r="G10" s="100">
        <v>3</v>
      </c>
      <c r="H10" s="100">
        <v>4</v>
      </c>
      <c r="I10" s="100">
        <v>5</v>
      </c>
      <c r="J10" s="100">
        <v>6</v>
      </c>
      <c r="K10" s="100">
        <v>7</v>
      </c>
    </row>
    <row r="11" spans="1:15" ht="18" customHeight="1" x14ac:dyDescent="0.2">
      <c r="A11" s="297" t="s">
        <v>104</v>
      </c>
      <c r="B11" s="298"/>
      <c r="C11" s="299"/>
      <c r="D11" s="262">
        <v>100</v>
      </c>
      <c r="E11" s="263">
        <v>33037</v>
      </c>
      <c r="F11" s="264">
        <v>18358</v>
      </c>
      <c r="G11" s="264">
        <v>27192</v>
      </c>
      <c r="H11" s="264">
        <v>25692</v>
      </c>
      <c r="I11" s="265">
        <v>32696</v>
      </c>
      <c r="J11" s="263">
        <v>341</v>
      </c>
      <c r="K11" s="266">
        <v>1.042941032542207</v>
      </c>
    </row>
    <row r="12" spans="1:15" ht="18" customHeight="1" x14ac:dyDescent="0.2">
      <c r="A12" s="300" t="s">
        <v>230</v>
      </c>
      <c r="B12" s="301"/>
      <c r="C12" s="301"/>
      <c r="D12" s="302"/>
      <c r="E12" s="309"/>
      <c r="F12" s="309"/>
      <c r="G12" s="309"/>
      <c r="H12" s="309"/>
      <c r="I12" s="309"/>
      <c r="J12" s="324"/>
      <c r="K12" s="304"/>
    </row>
    <row r="13" spans="1:15" ht="15.95" customHeight="1" x14ac:dyDescent="0.2">
      <c r="A13" s="306" t="s">
        <v>231</v>
      </c>
      <c r="B13" s="307"/>
      <c r="C13" s="308"/>
      <c r="D13" s="113">
        <v>25.11123891394497</v>
      </c>
      <c r="E13" s="115">
        <v>8296</v>
      </c>
      <c r="F13" s="114">
        <v>4090</v>
      </c>
      <c r="G13" s="114">
        <v>5736</v>
      </c>
      <c r="H13" s="114">
        <v>5728</v>
      </c>
      <c r="I13" s="140">
        <v>7070</v>
      </c>
      <c r="J13" s="115">
        <v>1226</v>
      </c>
      <c r="K13" s="116">
        <v>17.340876944837341</v>
      </c>
    </row>
    <row r="14" spans="1:15" ht="15.95" customHeight="1" x14ac:dyDescent="0.2">
      <c r="A14" s="306" t="s">
        <v>232</v>
      </c>
      <c r="B14" s="307"/>
      <c r="C14" s="308"/>
      <c r="D14" s="113">
        <v>49.532342525047675</v>
      </c>
      <c r="E14" s="115">
        <v>16364</v>
      </c>
      <c r="F14" s="114">
        <v>8008</v>
      </c>
      <c r="G14" s="114">
        <v>13296</v>
      </c>
      <c r="H14" s="114">
        <v>12148</v>
      </c>
      <c r="I14" s="140">
        <v>17063</v>
      </c>
      <c r="J14" s="115">
        <v>-699</v>
      </c>
      <c r="K14" s="116">
        <v>-4.0965832503076829</v>
      </c>
    </row>
    <row r="15" spans="1:15" ht="15.95" customHeight="1" x14ac:dyDescent="0.2">
      <c r="A15" s="306" t="s">
        <v>233</v>
      </c>
      <c r="B15" s="307"/>
      <c r="C15" s="308"/>
      <c r="D15" s="113">
        <v>10.615370645034355</v>
      </c>
      <c r="E15" s="115">
        <v>3507</v>
      </c>
      <c r="F15" s="114">
        <v>2286</v>
      </c>
      <c r="G15" s="114">
        <v>3242</v>
      </c>
      <c r="H15" s="114">
        <v>3099</v>
      </c>
      <c r="I15" s="140">
        <v>3516</v>
      </c>
      <c r="J15" s="115">
        <v>-9</v>
      </c>
      <c r="K15" s="116">
        <v>-0.25597269624573377</v>
      </c>
    </row>
    <row r="16" spans="1:15" ht="15.95" customHeight="1" x14ac:dyDescent="0.2">
      <c r="A16" s="306" t="s">
        <v>234</v>
      </c>
      <c r="B16" s="307"/>
      <c r="C16" s="308"/>
      <c r="D16" s="113">
        <v>14.226473348064292</v>
      </c>
      <c r="E16" s="115">
        <v>4700</v>
      </c>
      <c r="F16" s="114">
        <v>3960</v>
      </c>
      <c r="G16" s="114">
        <v>4880</v>
      </c>
      <c r="H16" s="114">
        <v>4701</v>
      </c>
      <c r="I16" s="140">
        <v>4866</v>
      </c>
      <c r="J16" s="115">
        <v>-166</v>
      </c>
      <c r="K16" s="116">
        <v>-3.4114262227702423</v>
      </c>
    </row>
    <row r="17" spans="1:11" ht="18" customHeight="1" x14ac:dyDescent="0.2">
      <c r="A17" s="300" t="s">
        <v>235</v>
      </c>
      <c r="B17" s="301"/>
      <c r="C17" s="301"/>
      <c r="D17" s="302"/>
      <c r="E17" s="309"/>
      <c r="F17" s="309"/>
      <c r="G17" s="309"/>
      <c r="H17" s="309"/>
      <c r="I17" s="309"/>
      <c r="J17" s="324"/>
      <c r="K17" s="304"/>
    </row>
    <row r="18" spans="1:11" ht="14.1" customHeight="1" x14ac:dyDescent="0.2">
      <c r="A18" s="306">
        <v>11</v>
      </c>
      <c r="B18" s="307" t="s">
        <v>236</v>
      </c>
      <c r="C18" s="308"/>
      <c r="D18" s="113">
        <v>0.18161455337954416</v>
      </c>
      <c r="E18" s="115">
        <v>60</v>
      </c>
      <c r="F18" s="114">
        <v>17</v>
      </c>
      <c r="G18" s="114">
        <v>38</v>
      </c>
      <c r="H18" s="114">
        <v>21</v>
      </c>
      <c r="I18" s="140">
        <v>61</v>
      </c>
      <c r="J18" s="115">
        <v>-1</v>
      </c>
      <c r="K18" s="116">
        <v>-1.639344262295082</v>
      </c>
    </row>
    <row r="19" spans="1:11" ht="14.1" customHeight="1" x14ac:dyDescent="0.2">
      <c r="A19" s="306" t="s">
        <v>237</v>
      </c>
      <c r="B19" s="307" t="s">
        <v>238</v>
      </c>
      <c r="C19" s="308"/>
      <c r="D19" s="113">
        <v>6.9618912128825261E-2</v>
      </c>
      <c r="E19" s="115">
        <v>23</v>
      </c>
      <c r="F19" s="114">
        <v>8</v>
      </c>
      <c r="G19" s="114">
        <v>15</v>
      </c>
      <c r="H19" s="114">
        <v>4</v>
      </c>
      <c r="I19" s="140">
        <v>27</v>
      </c>
      <c r="J19" s="115">
        <v>-4</v>
      </c>
      <c r="K19" s="116">
        <v>-14.814814814814815</v>
      </c>
    </row>
    <row r="20" spans="1:11" ht="14.1" customHeight="1" x14ac:dyDescent="0.2">
      <c r="A20" s="306">
        <v>12</v>
      </c>
      <c r="B20" s="307" t="s">
        <v>239</v>
      </c>
      <c r="C20" s="308"/>
      <c r="D20" s="113">
        <v>0.53878984169264765</v>
      </c>
      <c r="E20" s="115">
        <v>178</v>
      </c>
      <c r="F20" s="114">
        <v>83</v>
      </c>
      <c r="G20" s="114">
        <v>117</v>
      </c>
      <c r="H20" s="114">
        <v>70</v>
      </c>
      <c r="I20" s="140">
        <v>179</v>
      </c>
      <c r="J20" s="115">
        <v>-1</v>
      </c>
      <c r="K20" s="116">
        <v>-0.55865921787709494</v>
      </c>
    </row>
    <row r="21" spans="1:11" ht="14.1" customHeight="1" x14ac:dyDescent="0.2">
      <c r="A21" s="306">
        <v>21</v>
      </c>
      <c r="B21" s="307" t="s">
        <v>240</v>
      </c>
      <c r="C21" s="308"/>
      <c r="D21" s="113">
        <v>5.7511275236855647E-2</v>
      </c>
      <c r="E21" s="115">
        <v>19</v>
      </c>
      <c r="F21" s="114">
        <v>16</v>
      </c>
      <c r="G21" s="114">
        <v>45</v>
      </c>
      <c r="H21" s="114">
        <v>10</v>
      </c>
      <c r="I21" s="140">
        <v>31</v>
      </c>
      <c r="J21" s="115">
        <v>-12</v>
      </c>
      <c r="K21" s="116">
        <v>-38.70967741935484</v>
      </c>
    </row>
    <row r="22" spans="1:11" ht="14.1" customHeight="1" x14ac:dyDescent="0.2">
      <c r="A22" s="306">
        <v>22</v>
      </c>
      <c r="B22" s="307" t="s">
        <v>241</v>
      </c>
      <c r="C22" s="308"/>
      <c r="D22" s="113">
        <v>0.49338620334776162</v>
      </c>
      <c r="E22" s="115">
        <v>163</v>
      </c>
      <c r="F22" s="114">
        <v>85</v>
      </c>
      <c r="G22" s="114">
        <v>91</v>
      </c>
      <c r="H22" s="114">
        <v>105</v>
      </c>
      <c r="I22" s="140">
        <v>199</v>
      </c>
      <c r="J22" s="115">
        <v>-36</v>
      </c>
      <c r="K22" s="116">
        <v>-18.090452261306531</v>
      </c>
    </row>
    <row r="23" spans="1:11" ht="14.1" customHeight="1" x14ac:dyDescent="0.2">
      <c r="A23" s="306">
        <v>23</v>
      </c>
      <c r="B23" s="307" t="s">
        <v>242</v>
      </c>
      <c r="C23" s="308"/>
      <c r="D23" s="113">
        <v>0.805157853315979</v>
      </c>
      <c r="E23" s="115">
        <v>266</v>
      </c>
      <c r="F23" s="114">
        <v>153</v>
      </c>
      <c r="G23" s="114">
        <v>222</v>
      </c>
      <c r="H23" s="114">
        <v>278</v>
      </c>
      <c r="I23" s="140">
        <v>313</v>
      </c>
      <c r="J23" s="115">
        <v>-47</v>
      </c>
      <c r="K23" s="116">
        <v>-15.015974440894569</v>
      </c>
    </row>
    <row r="24" spans="1:11" ht="14.1" customHeight="1" x14ac:dyDescent="0.2">
      <c r="A24" s="306">
        <v>24</v>
      </c>
      <c r="B24" s="307" t="s">
        <v>243</v>
      </c>
      <c r="C24" s="308"/>
      <c r="D24" s="113">
        <v>1.6526924357538517</v>
      </c>
      <c r="E24" s="115">
        <v>546</v>
      </c>
      <c r="F24" s="114">
        <v>251</v>
      </c>
      <c r="G24" s="114">
        <v>877</v>
      </c>
      <c r="H24" s="114">
        <v>889</v>
      </c>
      <c r="I24" s="140">
        <v>588</v>
      </c>
      <c r="J24" s="115">
        <v>-42</v>
      </c>
      <c r="K24" s="116">
        <v>-7.1428571428571432</v>
      </c>
    </row>
    <row r="25" spans="1:11" ht="14.1" customHeight="1" x14ac:dyDescent="0.2">
      <c r="A25" s="306">
        <v>25</v>
      </c>
      <c r="B25" s="307" t="s">
        <v>244</v>
      </c>
      <c r="C25" s="308"/>
      <c r="D25" s="113">
        <v>4.0863274510397432</v>
      </c>
      <c r="E25" s="115">
        <v>1350</v>
      </c>
      <c r="F25" s="114">
        <v>490</v>
      </c>
      <c r="G25" s="114">
        <v>1018</v>
      </c>
      <c r="H25" s="114">
        <v>896</v>
      </c>
      <c r="I25" s="140">
        <v>1089</v>
      </c>
      <c r="J25" s="115">
        <v>261</v>
      </c>
      <c r="K25" s="116">
        <v>23.966942148760332</v>
      </c>
    </row>
    <row r="26" spans="1:11" ht="14.1" customHeight="1" x14ac:dyDescent="0.2">
      <c r="A26" s="306">
        <v>26</v>
      </c>
      <c r="B26" s="307" t="s">
        <v>245</v>
      </c>
      <c r="C26" s="308"/>
      <c r="D26" s="113">
        <v>2.460877198292823</v>
      </c>
      <c r="E26" s="115">
        <v>813</v>
      </c>
      <c r="F26" s="114">
        <v>314</v>
      </c>
      <c r="G26" s="114">
        <v>525</v>
      </c>
      <c r="H26" s="114">
        <v>428</v>
      </c>
      <c r="I26" s="140">
        <v>831</v>
      </c>
      <c r="J26" s="115">
        <v>-18</v>
      </c>
      <c r="K26" s="116">
        <v>-2.1660649819494586</v>
      </c>
    </row>
    <row r="27" spans="1:11" ht="14.1" customHeight="1" x14ac:dyDescent="0.2">
      <c r="A27" s="306">
        <v>27</v>
      </c>
      <c r="B27" s="307" t="s">
        <v>246</v>
      </c>
      <c r="C27" s="308"/>
      <c r="D27" s="113">
        <v>0.91109967612071319</v>
      </c>
      <c r="E27" s="115">
        <v>301</v>
      </c>
      <c r="F27" s="114">
        <v>190</v>
      </c>
      <c r="G27" s="114">
        <v>348</v>
      </c>
      <c r="H27" s="114">
        <v>278</v>
      </c>
      <c r="I27" s="140">
        <v>317</v>
      </c>
      <c r="J27" s="115">
        <v>-16</v>
      </c>
      <c r="K27" s="116">
        <v>-5.0473186119873814</v>
      </c>
    </row>
    <row r="28" spans="1:11" ht="14.1" customHeight="1" x14ac:dyDescent="0.2">
      <c r="A28" s="306">
        <v>28</v>
      </c>
      <c r="B28" s="307" t="s">
        <v>247</v>
      </c>
      <c r="C28" s="308"/>
      <c r="D28" s="113">
        <v>9.3834185912764476E-2</v>
      </c>
      <c r="E28" s="115">
        <v>31</v>
      </c>
      <c r="F28" s="114">
        <v>23</v>
      </c>
      <c r="G28" s="114">
        <v>32</v>
      </c>
      <c r="H28" s="114">
        <v>23</v>
      </c>
      <c r="I28" s="140">
        <v>23</v>
      </c>
      <c r="J28" s="115">
        <v>8</v>
      </c>
      <c r="K28" s="116">
        <v>34.782608695652172</v>
      </c>
    </row>
    <row r="29" spans="1:11" ht="14.1" customHeight="1" x14ac:dyDescent="0.2">
      <c r="A29" s="306">
        <v>29</v>
      </c>
      <c r="B29" s="307" t="s">
        <v>248</v>
      </c>
      <c r="C29" s="308"/>
      <c r="D29" s="113">
        <v>2.5395768380906256</v>
      </c>
      <c r="E29" s="115">
        <v>839</v>
      </c>
      <c r="F29" s="114">
        <v>288</v>
      </c>
      <c r="G29" s="114">
        <v>713</v>
      </c>
      <c r="H29" s="114">
        <v>680</v>
      </c>
      <c r="I29" s="140">
        <v>1113</v>
      </c>
      <c r="J29" s="115">
        <v>-274</v>
      </c>
      <c r="K29" s="116">
        <v>-24.618149146451032</v>
      </c>
    </row>
    <row r="30" spans="1:11" ht="14.1" customHeight="1" x14ac:dyDescent="0.2">
      <c r="A30" s="306" t="s">
        <v>249</v>
      </c>
      <c r="B30" s="307" t="s">
        <v>250</v>
      </c>
      <c r="C30" s="308"/>
      <c r="D30" s="113">
        <v>0.4631171111178376</v>
      </c>
      <c r="E30" s="115">
        <v>153</v>
      </c>
      <c r="F30" s="114">
        <v>61</v>
      </c>
      <c r="G30" s="114">
        <v>114</v>
      </c>
      <c r="H30" s="114">
        <v>120</v>
      </c>
      <c r="I30" s="140">
        <v>134</v>
      </c>
      <c r="J30" s="115">
        <v>19</v>
      </c>
      <c r="K30" s="116">
        <v>14.17910447761194</v>
      </c>
    </row>
    <row r="31" spans="1:11" ht="14.1" customHeight="1" x14ac:dyDescent="0.2">
      <c r="A31" s="306" t="s">
        <v>251</v>
      </c>
      <c r="B31" s="307" t="s">
        <v>252</v>
      </c>
      <c r="C31" s="308"/>
      <c r="D31" s="113">
        <v>2.067378999303811</v>
      </c>
      <c r="E31" s="115">
        <v>683</v>
      </c>
      <c r="F31" s="114">
        <v>227</v>
      </c>
      <c r="G31" s="114">
        <v>599</v>
      </c>
      <c r="H31" s="114">
        <v>560</v>
      </c>
      <c r="I31" s="140">
        <v>976</v>
      </c>
      <c r="J31" s="115">
        <v>-293</v>
      </c>
      <c r="K31" s="116">
        <v>-30.020491803278688</v>
      </c>
    </row>
    <row r="32" spans="1:11" ht="14.1" customHeight="1" x14ac:dyDescent="0.2">
      <c r="A32" s="306">
        <v>31</v>
      </c>
      <c r="B32" s="307" t="s">
        <v>253</v>
      </c>
      <c r="C32" s="308"/>
      <c r="D32" s="113">
        <v>0.52668220480067807</v>
      </c>
      <c r="E32" s="115">
        <v>174</v>
      </c>
      <c r="F32" s="114">
        <v>179</v>
      </c>
      <c r="G32" s="114">
        <v>187</v>
      </c>
      <c r="H32" s="114">
        <v>161</v>
      </c>
      <c r="I32" s="140">
        <v>178</v>
      </c>
      <c r="J32" s="115">
        <v>-4</v>
      </c>
      <c r="K32" s="116">
        <v>-2.2471910112359552</v>
      </c>
    </row>
    <row r="33" spans="1:11" ht="14.1" customHeight="1" x14ac:dyDescent="0.2">
      <c r="A33" s="306">
        <v>32</v>
      </c>
      <c r="B33" s="307" t="s">
        <v>254</v>
      </c>
      <c r="C33" s="308"/>
      <c r="D33" s="113">
        <v>2.0098677240669551</v>
      </c>
      <c r="E33" s="115">
        <v>664</v>
      </c>
      <c r="F33" s="114">
        <v>593</v>
      </c>
      <c r="G33" s="114">
        <v>830</v>
      </c>
      <c r="H33" s="114">
        <v>560</v>
      </c>
      <c r="I33" s="140">
        <v>865</v>
      </c>
      <c r="J33" s="115">
        <v>-201</v>
      </c>
      <c r="K33" s="116">
        <v>-23.23699421965318</v>
      </c>
    </row>
    <row r="34" spans="1:11" ht="14.1" customHeight="1" x14ac:dyDescent="0.2">
      <c r="A34" s="306">
        <v>33</v>
      </c>
      <c r="B34" s="307" t="s">
        <v>255</v>
      </c>
      <c r="C34" s="308"/>
      <c r="D34" s="113">
        <v>0.91715349456669792</v>
      </c>
      <c r="E34" s="115">
        <v>303</v>
      </c>
      <c r="F34" s="114">
        <v>150</v>
      </c>
      <c r="G34" s="114">
        <v>223</v>
      </c>
      <c r="H34" s="114">
        <v>150</v>
      </c>
      <c r="I34" s="140">
        <v>277</v>
      </c>
      <c r="J34" s="115">
        <v>26</v>
      </c>
      <c r="K34" s="116">
        <v>9.3862815884476536</v>
      </c>
    </row>
    <row r="35" spans="1:11" ht="14.1" customHeight="1" x14ac:dyDescent="0.2">
      <c r="A35" s="306">
        <v>34</v>
      </c>
      <c r="B35" s="307" t="s">
        <v>256</v>
      </c>
      <c r="C35" s="308"/>
      <c r="D35" s="113">
        <v>2.1400248206556287</v>
      </c>
      <c r="E35" s="115">
        <v>707</v>
      </c>
      <c r="F35" s="114">
        <v>359</v>
      </c>
      <c r="G35" s="114">
        <v>619</v>
      </c>
      <c r="H35" s="114">
        <v>399</v>
      </c>
      <c r="I35" s="140">
        <v>623</v>
      </c>
      <c r="J35" s="115">
        <v>84</v>
      </c>
      <c r="K35" s="116">
        <v>13.48314606741573</v>
      </c>
    </row>
    <row r="36" spans="1:11" ht="14.1" customHeight="1" x14ac:dyDescent="0.2">
      <c r="A36" s="306">
        <v>41</v>
      </c>
      <c r="B36" s="307" t="s">
        <v>257</v>
      </c>
      <c r="C36" s="308"/>
      <c r="D36" s="113">
        <v>0.72343130429518421</v>
      </c>
      <c r="E36" s="115">
        <v>239</v>
      </c>
      <c r="F36" s="114">
        <v>58</v>
      </c>
      <c r="G36" s="114">
        <v>122</v>
      </c>
      <c r="H36" s="114">
        <v>66</v>
      </c>
      <c r="I36" s="140">
        <v>121</v>
      </c>
      <c r="J36" s="115">
        <v>118</v>
      </c>
      <c r="K36" s="116">
        <v>97.52066115702479</v>
      </c>
    </row>
    <row r="37" spans="1:11" ht="14.1" customHeight="1" x14ac:dyDescent="0.2">
      <c r="A37" s="306">
        <v>42</v>
      </c>
      <c r="B37" s="307" t="s">
        <v>258</v>
      </c>
      <c r="C37" s="308"/>
      <c r="D37" s="113">
        <v>0.1119956412507189</v>
      </c>
      <c r="E37" s="115">
        <v>37</v>
      </c>
      <c r="F37" s="114">
        <v>40</v>
      </c>
      <c r="G37" s="114">
        <v>33</v>
      </c>
      <c r="H37" s="114">
        <v>25</v>
      </c>
      <c r="I37" s="140">
        <v>32</v>
      </c>
      <c r="J37" s="115">
        <v>5</v>
      </c>
      <c r="K37" s="116">
        <v>15.625</v>
      </c>
    </row>
    <row r="38" spans="1:11" ht="14.1" customHeight="1" x14ac:dyDescent="0.2">
      <c r="A38" s="306">
        <v>43</v>
      </c>
      <c r="B38" s="307" t="s">
        <v>259</v>
      </c>
      <c r="C38" s="308"/>
      <c r="D38" s="113">
        <v>2.1037019099797196</v>
      </c>
      <c r="E38" s="115">
        <v>695</v>
      </c>
      <c r="F38" s="114">
        <v>370</v>
      </c>
      <c r="G38" s="114">
        <v>612</v>
      </c>
      <c r="H38" s="114">
        <v>473</v>
      </c>
      <c r="I38" s="140">
        <v>673</v>
      </c>
      <c r="J38" s="115">
        <v>22</v>
      </c>
      <c r="K38" s="116">
        <v>3.2689450222882614</v>
      </c>
    </row>
    <row r="39" spans="1:11" ht="14.1" customHeight="1" x14ac:dyDescent="0.2">
      <c r="A39" s="306">
        <v>51</v>
      </c>
      <c r="B39" s="307" t="s">
        <v>260</v>
      </c>
      <c r="C39" s="308"/>
      <c r="D39" s="113">
        <v>10.881738656657687</v>
      </c>
      <c r="E39" s="115">
        <v>3595</v>
      </c>
      <c r="F39" s="114">
        <v>1774</v>
      </c>
      <c r="G39" s="114">
        <v>1961</v>
      </c>
      <c r="H39" s="114">
        <v>2195</v>
      </c>
      <c r="I39" s="140">
        <v>2265</v>
      </c>
      <c r="J39" s="115">
        <v>1330</v>
      </c>
      <c r="K39" s="116">
        <v>58.719646799117001</v>
      </c>
    </row>
    <row r="40" spans="1:11" ht="14.1" customHeight="1" x14ac:dyDescent="0.2">
      <c r="A40" s="306" t="s">
        <v>261</v>
      </c>
      <c r="B40" s="307" t="s">
        <v>262</v>
      </c>
      <c r="C40" s="308"/>
      <c r="D40" s="113">
        <v>10.082634621787692</v>
      </c>
      <c r="E40" s="115">
        <v>3331</v>
      </c>
      <c r="F40" s="114">
        <v>1675</v>
      </c>
      <c r="G40" s="114">
        <v>1806</v>
      </c>
      <c r="H40" s="114">
        <v>2101</v>
      </c>
      <c r="I40" s="140">
        <v>2036</v>
      </c>
      <c r="J40" s="115">
        <v>1295</v>
      </c>
      <c r="K40" s="116">
        <v>63.605108055009822</v>
      </c>
    </row>
    <row r="41" spans="1:11" ht="14.1" customHeight="1" x14ac:dyDescent="0.2">
      <c r="A41" s="306"/>
      <c r="B41" s="307" t="s">
        <v>263</v>
      </c>
      <c r="C41" s="308"/>
      <c r="D41" s="113">
        <v>9.2926113145866758</v>
      </c>
      <c r="E41" s="115">
        <v>3070</v>
      </c>
      <c r="F41" s="114">
        <v>1542</v>
      </c>
      <c r="G41" s="114">
        <v>1563</v>
      </c>
      <c r="H41" s="114">
        <v>1830</v>
      </c>
      <c r="I41" s="140">
        <v>1674</v>
      </c>
      <c r="J41" s="115">
        <v>1396</v>
      </c>
      <c r="K41" s="116">
        <v>83.393070489844689</v>
      </c>
    </row>
    <row r="42" spans="1:11" ht="14.1" customHeight="1" x14ac:dyDescent="0.2">
      <c r="A42" s="306">
        <v>52</v>
      </c>
      <c r="B42" s="307" t="s">
        <v>264</v>
      </c>
      <c r="C42" s="308"/>
      <c r="D42" s="113">
        <v>2.3609891939340741</v>
      </c>
      <c r="E42" s="115">
        <v>780</v>
      </c>
      <c r="F42" s="114">
        <v>482</v>
      </c>
      <c r="G42" s="114">
        <v>1047</v>
      </c>
      <c r="H42" s="114">
        <v>628</v>
      </c>
      <c r="I42" s="140">
        <v>849</v>
      </c>
      <c r="J42" s="115">
        <v>-69</v>
      </c>
      <c r="K42" s="116">
        <v>-8.1272084805653702</v>
      </c>
    </row>
    <row r="43" spans="1:11" ht="14.1" customHeight="1" x14ac:dyDescent="0.2">
      <c r="A43" s="306" t="s">
        <v>265</v>
      </c>
      <c r="B43" s="307" t="s">
        <v>266</v>
      </c>
      <c r="C43" s="308"/>
      <c r="D43" s="113">
        <v>1.7889033507885099</v>
      </c>
      <c r="E43" s="115">
        <v>591</v>
      </c>
      <c r="F43" s="114">
        <v>367</v>
      </c>
      <c r="G43" s="114">
        <v>691</v>
      </c>
      <c r="H43" s="114">
        <v>471</v>
      </c>
      <c r="I43" s="140">
        <v>635</v>
      </c>
      <c r="J43" s="115">
        <v>-44</v>
      </c>
      <c r="K43" s="116">
        <v>-6.9291338582677167</v>
      </c>
    </row>
    <row r="44" spans="1:11" ht="14.1" customHeight="1" x14ac:dyDescent="0.2">
      <c r="A44" s="306">
        <v>53</v>
      </c>
      <c r="B44" s="307" t="s">
        <v>267</v>
      </c>
      <c r="C44" s="308"/>
      <c r="D44" s="113">
        <v>1.2168175076429457</v>
      </c>
      <c r="E44" s="115">
        <v>402</v>
      </c>
      <c r="F44" s="114">
        <v>240</v>
      </c>
      <c r="G44" s="114">
        <v>480</v>
      </c>
      <c r="H44" s="114">
        <v>346</v>
      </c>
      <c r="I44" s="140">
        <v>482</v>
      </c>
      <c r="J44" s="115">
        <v>-80</v>
      </c>
      <c r="K44" s="116">
        <v>-16.597510373443985</v>
      </c>
    </row>
    <row r="45" spans="1:11" ht="14.1" customHeight="1" x14ac:dyDescent="0.2">
      <c r="A45" s="306" t="s">
        <v>268</v>
      </c>
      <c r="B45" s="307" t="s">
        <v>269</v>
      </c>
      <c r="C45" s="308"/>
      <c r="D45" s="113">
        <v>1.2016829615279838</v>
      </c>
      <c r="E45" s="115">
        <v>397</v>
      </c>
      <c r="F45" s="114">
        <v>234</v>
      </c>
      <c r="G45" s="114">
        <v>472</v>
      </c>
      <c r="H45" s="114">
        <v>336</v>
      </c>
      <c r="I45" s="140">
        <v>463</v>
      </c>
      <c r="J45" s="115">
        <v>-66</v>
      </c>
      <c r="K45" s="116">
        <v>-14.254859611231101</v>
      </c>
    </row>
    <row r="46" spans="1:11" ht="14.1" customHeight="1" x14ac:dyDescent="0.2">
      <c r="A46" s="306">
        <v>54</v>
      </c>
      <c r="B46" s="307" t="s">
        <v>270</v>
      </c>
      <c r="C46" s="308"/>
      <c r="D46" s="113">
        <v>5.4756787843932564</v>
      </c>
      <c r="E46" s="115">
        <v>1809</v>
      </c>
      <c r="F46" s="114">
        <v>652</v>
      </c>
      <c r="G46" s="114">
        <v>1025</v>
      </c>
      <c r="H46" s="114">
        <v>892</v>
      </c>
      <c r="I46" s="140">
        <v>1328</v>
      </c>
      <c r="J46" s="115">
        <v>481</v>
      </c>
      <c r="K46" s="116">
        <v>36.21987951807229</v>
      </c>
    </row>
    <row r="47" spans="1:11" ht="14.1" customHeight="1" x14ac:dyDescent="0.2">
      <c r="A47" s="306">
        <v>61</v>
      </c>
      <c r="B47" s="307" t="s">
        <v>271</v>
      </c>
      <c r="C47" s="308"/>
      <c r="D47" s="113">
        <v>2.1097557284257045</v>
      </c>
      <c r="E47" s="115">
        <v>697</v>
      </c>
      <c r="F47" s="114">
        <v>373</v>
      </c>
      <c r="G47" s="114">
        <v>663</v>
      </c>
      <c r="H47" s="114">
        <v>523</v>
      </c>
      <c r="I47" s="140">
        <v>691</v>
      </c>
      <c r="J47" s="115">
        <v>6</v>
      </c>
      <c r="K47" s="116">
        <v>0.86830680173661356</v>
      </c>
    </row>
    <row r="48" spans="1:11" ht="14.1" customHeight="1" x14ac:dyDescent="0.2">
      <c r="A48" s="306">
        <v>62</v>
      </c>
      <c r="B48" s="307" t="s">
        <v>272</v>
      </c>
      <c r="C48" s="308"/>
      <c r="D48" s="113">
        <v>5.5392438780760962</v>
      </c>
      <c r="E48" s="115">
        <v>1830</v>
      </c>
      <c r="F48" s="114">
        <v>1011</v>
      </c>
      <c r="G48" s="114">
        <v>1310</v>
      </c>
      <c r="H48" s="114">
        <v>1392</v>
      </c>
      <c r="I48" s="140">
        <v>1850</v>
      </c>
      <c r="J48" s="115">
        <v>-20</v>
      </c>
      <c r="K48" s="116">
        <v>-1.0810810810810811</v>
      </c>
    </row>
    <row r="49" spans="1:11" ht="14.1" customHeight="1" x14ac:dyDescent="0.2">
      <c r="A49" s="306">
        <v>63</v>
      </c>
      <c r="B49" s="307" t="s">
        <v>273</v>
      </c>
      <c r="C49" s="308"/>
      <c r="D49" s="113">
        <v>5.5452976965220815</v>
      </c>
      <c r="E49" s="115">
        <v>1832</v>
      </c>
      <c r="F49" s="114">
        <v>667</v>
      </c>
      <c r="G49" s="114">
        <v>1641</v>
      </c>
      <c r="H49" s="114">
        <v>2098</v>
      </c>
      <c r="I49" s="140">
        <v>2475</v>
      </c>
      <c r="J49" s="115">
        <v>-643</v>
      </c>
      <c r="K49" s="116">
        <v>-25.979797979797979</v>
      </c>
    </row>
    <row r="50" spans="1:11" ht="14.1" customHeight="1" x14ac:dyDescent="0.2">
      <c r="A50" s="306" t="s">
        <v>274</v>
      </c>
      <c r="B50" s="307" t="s">
        <v>275</v>
      </c>
      <c r="C50" s="308"/>
      <c r="D50" s="113">
        <v>0.86872294699881947</v>
      </c>
      <c r="E50" s="115">
        <v>287</v>
      </c>
      <c r="F50" s="114">
        <v>91</v>
      </c>
      <c r="G50" s="114">
        <v>208</v>
      </c>
      <c r="H50" s="114">
        <v>330</v>
      </c>
      <c r="I50" s="140">
        <v>415</v>
      </c>
      <c r="J50" s="115">
        <v>-128</v>
      </c>
      <c r="K50" s="116">
        <v>-30.843373493975903</v>
      </c>
    </row>
    <row r="51" spans="1:11" ht="14.1" customHeight="1" x14ac:dyDescent="0.2">
      <c r="A51" s="306" t="s">
        <v>276</v>
      </c>
      <c r="B51" s="307" t="s">
        <v>277</v>
      </c>
      <c r="C51" s="308"/>
      <c r="D51" s="113">
        <v>3.4234343312044073</v>
      </c>
      <c r="E51" s="115">
        <v>1131</v>
      </c>
      <c r="F51" s="114">
        <v>466</v>
      </c>
      <c r="G51" s="114">
        <v>995</v>
      </c>
      <c r="H51" s="114">
        <v>1142</v>
      </c>
      <c r="I51" s="140">
        <v>1271</v>
      </c>
      <c r="J51" s="115">
        <v>-140</v>
      </c>
      <c r="K51" s="116">
        <v>-11.014948859166012</v>
      </c>
    </row>
    <row r="52" spans="1:11" ht="14.1" customHeight="1" x14ac:dyDescent="0.2">
      <c r="A52" s="306">
        <v>71</v>
      </c>
      <c r="B52" s="307" t="s">
        <v>278</v>
      </c>
      <c r="C52" s="308"/>
      <c r="D52" s="113">
        <v>7.860883252111269</v>
      </c>
      <c r="E52" s="115">
        <v>2597</v>
      </c>
      <c r="F52" s="114">
        <v>1596</v>
      </c>
      <c r="G52" s="114">
        <v>2561</v>
      </c>
      <c r="H52" s="114">
        <v>2130</v>
      </c>
      <c r="I52" s="140">
        <v>2706</v>
      </c>
      <c r="J52" s="115">
        <v>-109</v>
      </c>
      <c r="K52" s="116">
        <v>-4.0280857354028088</v>
      </c>
    </row>
    <row r="53" spans="1:11" ht="14.1" customHeight="1" x14ac:dyDescent="0.2">
      <c r="A53" s="306" t="s">
        <v>279</v>
      </c>
      <c r="B53" s="307" t="s">
        <v>280</v>
      </c>
      <c r="C53" s="308"/>
      <c r="D53" s="113">
        <v>2.7272452099161546</v>
      </c>
      <c r="E53" s="115">
        <v>901</v>
      </c>
      <c r="F53" s="114">
        <v>660</v>
      </c>
      <c r="G53" s="114">
        <v>972</v>
      </c>
      <c r="H53" s="114">
        <v>806</v>
      </c>
      <c r="I53" s="140">
        <v>915</v>
      </c>
      <c r="J53" s="115">
        <v>-14</v>
      </c>
      <c r="K53" s="116">
        <v>-1.5300546448087431</v>
      </c>
    </row>
    <row r="54" spans="1:11" ht="14.1" customHeight="1" x14ac:dyDescent="0.2">
      <c r="A54" s="306" t="s">
        <v>281</v>
      </c>
      <c r="B54" s="307" t="s">
        <v>282</v>
      </c>
      <c r="C54" s="308"/>
      <c r="D54" s="113">
        <v>4.2679420044192877</v>
      </c>
      <c r="E54" s="115">
        <v>1410</v>
      </c>
      <c r="F54" s="114">
        <v>745</v>
      </c>
      <c r="G54" s="114">
        <v>1305</v>
      </c>
      <c r="H54" s="114">
        <v>1119</v>
      </c>
      <c r="I54" s="140">
        <v>1485</v>
      </c>
      <c r="J54" s="115">
        <v>-75</v>
      </c>
      <c r="K54" s="116">
        <v>-5.0505050505050502</v>
      </c>
    </row>
    <row r="55" spans="1:11" ht="14.1" customHeight="1" x14ac:dyDescent="0.2">
      <c r="A55" s="306">
        <v>72</v>
      </c>
      <c r="B55" s="307" t="s">
        <v>283</v>
      </c>
      <c r="C55" s="308"/>
      <c r="D55" s="113">
        <v>2.0976480915337348</v>
      </c>
      <c r="E55" s="115">
        <v>693</v>
      </c>
      <c r="F55" s="114">
        <v>391</v>
      </c>
      <c r="G55" s="114">
        <v>529</v>
      </c>
      <c r="H55" s="114">
        <v>516</v>
      </c>
      <c r="I55" s="140">
        <v>640</v>
      </c>
      <c r="J55" s="115">
        <v>53</v>
      </c>
      <c r="K55" s="116">
        <v>8.28125</v>
      </c>
    </row>
    <row r="56" spans="1:11" ht="14.1" customHeight="1" x14ac:dyDescent="0.2">
      <c r="A56" s="306" t="s">
        <v>284</v>
      </c>
      <c r="B56" s="307" t="s">
        <v>285</v>
      </c>
      <c r="C56" s="308"/>
      <c r="D56" s="113">
        <v>0.71737748584919936</v>
      </c>
      <c r="E56" s="115">
        <v>237</v>
      </c>
      <c r="F56" s="114">
        <v>105</v>
      </c>
      <c r="G56" s="114">
        <v>138</v>
      </c>
      <c r="H56" s="114">
        <v>144</v>
      </c>
      <c r="I56" s="140">
        <v>268</v>
      </c>
      <c r="J56" s="115">
        <v>-31</v>
      </c>
      <c r="K56" s="116">
        <v>-11.567164179104477</v>
      </c>
    </row>
    <row r="57" spans="1:11" ht="14.1" customHeight="1" x14ac:dyDescent="0.2">
      <c r="A57" s="306" t="s">
        <v>286</v>
      </c>
      <c r="B57" s="307" t="s">
        <v>287</v>
      </c>
      <c r="C57" s="308"/>
      <c r="D57" s="113">
        <v>1.0473105911553713</v>
      </c>
      <c r="E57" s="115">
        <v>346</v>
      </c>
      <c r="F57" s="114">
        <v>227</v>
      </c>
      <c r="G57" s="114">
        <v>325</v>
      </c>
      <c r="H57" s="114">
        <v>279</v>
      </c>
      <c r="I57" s="140">
        <v>252</v>
      </c>
      <c r="J57" s="115">
        <v>94</v>
      </c>
      <c r="K57" s="116">
        <v>37.301587301587304</v>
      </c>
    </row>
    <row r="58" spans="1:11" ht="14.1" customHeight="1" x14ac:dyDescent="0.2">
      <c r="A58" s="306">
        <v>73</v>
      </c>
      <c r="B58" s="307" t="s">
        <v>288</v>
      </c>
      <c r="C58" s="308"/>
      <c r="D58" s="113">
        <v>2.0189484517359326</v>
      </c>
      <c r="E58" s="115">
        <v>667</v>
      </c>
      <c r="F58" s="114">
        <v>315</v>
      </c>
      <c r="G58" s="114">
        <v>504</v>
      </c>
      <c r="H58" s="114">
        <v>415</v>
      </c>
      <c r="I58" s="140">
        <v>672</v>
      </c>
      <c r="J58" s="115">
        <v>-5</v>
      </c>
      <c r="K58" s="116">
        <v>-0.74404761904761907</v>
      </c>
    </row>
    <row r="59" spans="1:11" ht="14.1" customHeight="1" x14ac:dyDescent="0.2">
      <c r="A59" s="306" t="s">
        <v>289</v>
      </c>
      <c r="B59" s="307" t="s">
        <v>290</v>
      </c>
      <c r="C59" s="308"/>
      <c r="D59" s="113">
        <v>1.1653600508520749</v>
      </c>
      <c r="E59" s="115">
        <v>385</v>
      </c>
      <c r="F59" s="114">
        <v>180</v>
      </c>
      <c r="G59" s="114">
        <v>291</v>
      </c>
      <c r="H59" s="114">
        <v>241</v>
      </c>
      <c r="I59" s="140">
        <v>414</v>
      </c>
      <c r="J59" s="115">
        <v>-29</v>
      </c>
      <c r="K59" s="116">
        <v>-7.0048309178743962</v>
      </c>
    </row>
    <row r="60" spans="1:11" ht="14.1" customHeight="1" x14ac:dyDescent="0.2">
      <c r="A60" s="306">
        <v>81</v>
      </c>
      <c r="B60" s="307" t="s">
        <v>291</v>
      </c>
      <c r="C60" s="308"/>
      <c r="D60" s="113">
        <v>6.8559493900777913</v>
      </c>
      <c r="E60" s="115">
        <v>2265</v>
      </c>
      <c r="F60" s="114">
        <v>1109</v>
      </c>
      <c r="G60" s="114">
        <v>1577</v>
      </c>
      <c r="H60" s="114">
        <v>1316</v>
      </c>
      <c r="I60" s="140">
        <v>2169</v>
      </c>
      <c r="J60" s="115">
        <v>96</v>
      </c>
      <c r="K60" s="116">
        <v>4.4260027662517292</v>
      </c>
    </row>
    <row r="61" spans="1:11" ht="14.1" customHeight="1" x14ac:dyDescent="0.2">
      <c r="A61" s="306" t="s">
        <v>292</v>
      </c>
      <c r="B61" s="307" t="s">
        <v>293</v>
      </c>
      <c r="C61" s="308"/>
      <c r="D61" s="113">
        <v>1.3772436964615431</v>
      </c>
      <c r="E61" s="115">
        <v>455</v>
      </c>
      <c r="F61" s="114">
        <v>243</v>
      </c>
      <c r="G61" s="114">
        <v>289</v>
      </c>
      <c r="H61" s="114">
        <v>211</v>
      </c>
      <c r="I61" s="140">
        <v>398</v>
      </c>
      <c r="J61" s="115">
        <v>57</v>
      </c>
      <c r="K61" s="116">
        <v>14.321608040201005</v>
      </c>
    </row>
    <row r="62" spans="1:11" ht="14.1" customHeight="1" x14ac:dyDescent="0.2">
      <c r="A62" s="306" t="s">
        <v>294</v>
      </c>
      <c r="B62" s="307" t="s">
        <v>295</v>
      </c>
      <c r="C62" s="308"/>
      <c r="D62" s="113">
        <v>3.3084117807306961</v>
      </c>
      <c r="E62" s="115">
        <v>1093</v>
      </c>
      <c r="F62" s="114">
        <v>423</v>
      </c>
      <c r="G62" s="114">
        <v>599</v>
      </c>
      <c r="H62" s="114">
        <v>511</v>
      </c>
      <c r="I62" s="140">
        <v>1064</v>
      </c>
      <c r="J62" s="115">
        <v>29</v>
      </c>
      <c r="K62" s="116">
        <v>2.725563909774436</v>
      </c>
    </row>
    <row r="63" spans="1:11" ht="14.1" customHeight="1" x14ac:dyDescent="0.2">
      <c r="A63" s="306"/>
      <c r="B63" s="307" t="s">
        <v>296</v>
      </c>
      <c r="C63" s="308"/>
      <c r="D63" s="113">
        <v>2.8755637618427823</v>
      </c>
      <c r="E63" s="115">
        <v>950</v>
      </c>
      <c r="F63" s="114">
        <v>369</v>
      </c>
      <c r="G63" s="114">
        <v>522</v>
      </c>
      <c r="H63" s="114">
        <v>429</v>
      </c>
      <c r="I63" s="140">
        <v>926</v>
      </c>
      <c r="J63" s="115">
        <v>24</v>
      </c>
      <c r="K63" s="116">
        <v>2.5917926565874732</v>
      </c>
    </row>
    <row r="64" spans="1:11" ht="14.1" customHeight="1" x14ac:dyDescent="0.2">
      <c r="A64" s="306" t="s">
        <v>297</v>
      </c>
      <c r="B64" s="307" t="s">
        <v>298</v>
      </c>
      <c r="C64" s="308"/>
      <c r="D64" s="113">
        <v>0.75672730574810065</v>
      </c>
      <c r="E64" s="115">
        <v>250</v>
      </c>
      <c r="F64" s="114">
        <v>202</v>
      </c>
      <c r="G64" s="114">
        <v>280</v>
      </c>
      <c r="H64" s="114">
        <v>207</v>
      </c>
      <c r="I64" s="140">
        <v>224</v>
      </c>
      <c r="J64" s="115">
        <v>26</v>
      </c>
      <c r="K64" s="116">
        <v>11.607142857142858</v>
      </c>
    </row>
    <row r="65" spans="1:11" ht="14.1" customHeight="1" x14ac:dyDescent="0.2">
      <c r="A65" s="306" t="s">
        <v>299</v>
      </c>
      <c r="B65" s="307" t="s">
        <v>300</v>
      </c>
      <c r="C65" s="308"/>
      <c r="D65" s="113">
        <v>0.72343130429518421</v>
      </c>
      <c r="E65" s="115">
        <v>239</v>
      </c>
      <c r="F65" s="114">
        <v>98</v>
      </c>
      <c r="G65" s="114">
        <v>182</v>
      </c>
      <c r="H65" s="114">
        <v>222</v>
      </c>
      <c r="I65" s="140">
        <v>241</v>
      </c>
      <c r="J65" s="115">
        <v>-2</v>
      </c>
      <c r="K65" s="116">
        <v>-0.82987551867219922</v>
      </c>
    </row>
    <row r="66" spans="1:11" ht="14.1" customHeight="1" x14ac:dyDescent="0.2">
      <c r="A66" s="306">
        <v>82</v>
      </c>
      <c r="B66" s="307" t="s">
        <v>301</v>
      </c>
      <c r="C66" s="308"/>
      <c r="D66" s="113">
        <v>3.0541514059993342</v>
      </c>
      <c r="E66" s="115">
        <v>1009</v>
      </c>
      <c r="F66" s="114">
        <v>531</v>
      </c>
      <c r="G66" s="114">
        <v>720</v>
      </c>
      <c r="H66" s="114">
        <v>721</v>
      </c>
      <c r="I66" s="140">
        <v>1076</v>
      </c>
      <c r="J66" s="115">
        <v>-67</v>
      </c>
      <c r="K66" s="116">
        <v>-6.2267657992565058</v>
      </c>
    </row>
    <row r="67" spans="1:11" ht="14.1" customHeight="1" x14ac:dyDescent="0.2">
      <c r="A67" s="306" t="s">
        <v>302</v>
      </c>
      <c r="B67" s="307" t="s">
        <v>303</v>
      </c>
      <c r="C67" s="308"/>
      <c r="D67" s="113">
        <v>2.0310560886279019</v>
      </c>
      <c r="E67" s="115">
        <v>671</v>
      </c>
      <c r="F67" s="114">
        <v>362</v>
      </c>
      <c r="G67" s="114">
        <v>461</v>
      </c>
      <c r="H67" s="114">
        <v>470</v>
      </c>
      <c r="I67" s="140">
        <v>692</v>
      </c>
      <c r="J67" s="115">
        <v>-21</v>
      </c>
      <c r="K67" s="116">
        <v>-3.0346820809248554</v>
      </c>
    </row>
    <row r="68" spans="1:11" ht="14.1" customHeight="1" x14ac:dyDescent="0.2">
      <c r="A68" s="306" t="s">
        <v>304</v>
      </c>
      <c r="B68" s="307" t="s">
        <v>305</v>
      </c>
      <c r="C68" s="308"/>
      <c r="D68" s="113">
        <v>0.67802766595029818</v>
      </c>
      <c r="E68" s="115">
        <v>224</v>
      </c>
      <c r="F68" s="114">
        <v>121</v>
      </c>
      <c r="G68" s="114">
        <v>191</v>
      </c>
      <c r="H68" s="114">
        <v>197</v>
      </c>
      <c r="I68" s="140">
        <v>262</v>
      </c>
      <c r="J68" s="115">
        <v>-38</v>
      </c>
      <c r="K68" s="116">
        <v>-14.503816793893129</v>
      </c>
    </row>
    <row r="69" spans="1:11" ht="14.1" customHeight="1" x14ac:dyDescent="0.2">
      <c r="A69" s="306">
        <v>83</v>
      </c>
      <c r="B69" s="307" t="s">
        <v>306</v>
      </c>
      <c r="C69" s="308"/>
      <c r="D69" s="113">
        <v>4.4858794684747405</v>
      </c>
      <c r="E69" s="115">
        <v>1482</v>
      </c>
      <c r="F69" s="114">
        <v>565</v>
      </c>
      <c r="G69" s="114">
        <v>862</v>
      </c>
      <c r="H69" s="114">
        <v>946</v>
      </c>
      <c r="I69" s="140">
        <v>1665</v>
      </c>
      <c r="J69" s="115">
        <v>-183</v>
      </c>
      <c r="K69" s="116">
        <v>-10.990990990990991</v>
      </c>
    </row>
    <row r="70" spans="1:11" ht="14.1" customHeight="1" x14ac:dyDescent="0.2">
      <c r="A70" s="306" t="s">
        <v>307</v>
      </c>
      <c r="B70" s="307" t="s">
        <v>308</v>
      </c>
      <c r="C70" s="308"/>
      <c r="D70" s="113">
        <v>4.0711929049247813</v>
      </c>
      <c r="E70" s="115">
        <v>1345</v>
      </c>
      <c r="F70" s="114">
        <v>478</v>
      </c>
      <c r="G70" s="114">
        <v>732</v>
      </c>
      <c r="H70" s="114">
        <v>828</v>
      </c>
      <c r="I70" s="140">
        <v>1507</v>
      </c>
      <c r="J70" s="115">
        <v>-162</v>
      </c>
      <c r="K70" s="116">
        <v>-10.749834107498341</v>
      </c>
    </row>
    <row r="71" spans="1:11" ht="14.1" customHeight="1" x14ac:dyDescent="0.2">
      <c r="A71" s="306"/>
      <c r="B71" s="307" t="s">
        <v>309</v>
      </c>
      <c r="C71" s="308"/>
      <c r="D71" s="113">
        <v>2.7787026667070256</v>
      </c>
      <c r="E71" s="115">
        <v>918</v>
      </c>
      <c r="F71" s="114">
        <v>203</v>
      </c>
      <c r="G71" s="114">
        <v>364</v>
      </c>
      <c r="H71" s="114">
        <v>423</v>
      </c>
      <c r="I71" s="140">
        <v>938</v>
      </c>
      <c r="J71" s="115">
        <v>-20</v>
      </c>
      <c r="K71" s="116">
        <v>-2.1321961620469083</v>
      </c>
    </row>
    <row r="72" spans="1:11" ht="14.1" customHeight="1" x14ac:dyDescent="0.2">
      <c r="A72" s="306">
        <v>84</v>
      </c>
      <c r="B72" s="307" t="s">
        <v>310</v>
      </c>
      <c r="C72" s="308"/>
      <c r="D72" s="113">
        <v>3.0874474074522507</v>
      </c>
      <c r="E72" s="115">
        <v>1020</v>
      </c>
      <c r="F72" s="114">
        <v>826</v>
      </c>
      <c r="G72" s="114">
        <v>876</v>
      </c>
      <c r="H72" s="114">
        <v>1048</v>
      </c>
      <c r="I72" s="140">
        <v>989</v>
      </c>
      <c r="J72" s="115">
        <v>31</v>
      </c>
      <c r="K72" s="116">
        <v>3.134479271991911</v>
      </c>
    </row>
    <row r="73" spans="1:11" ht="14.1" customHeight="1" x14ac:dyDescent="0.2">
      <c r="A73" s="306" t="s">
        <v>311</v>
      </c>
      <c r="B73" s="307" t="s">
        <v>312</v>
      </c>
      <c r="C73" s="308"/>
      <c r="D73" s="113">
        <v>0.9262342222356752</v>
      </c>
      <c r="E73" s="115">
        <v>306</v>
      </c>
      <c r="F73" s="114">
        <v>71</v>
      </c>
      <c r="G73" s="114">
        <v>105</v>
      </c>
      <c r="H73" s="114">
        <v>79</v>
      </c>
      <c r="I73" s="140">
        <v>239</v>
      </c>
      <c r="J73" s="115">
        <v>67</v>
      </c>
      <c r="K73" s="116">
        <v>28.03347280334728</v>
      </c>
    </row>
    <row r="74" spans="1:11" ht="14.1" customHeight="1" x14ac:dyDescent="0.2">
      <c r="A74" s="306" t="s">
        <v>313</v>
      </c>
      <c r="B74" s="307" t="s">
        <v>314</v>
      </c>
      <c r="C74" s="308"/>
      <c r="D74" s="113">
        <v>0.17858764415655173</v>
      </c>
      <c r="E74" s="115">
        <v>59</v>
      </c>
      <c r="F74" s="114">
        <v>34</v>
      </c>
      <c r="G74" s="114">
        <v>39</v>
      </c>
      <c r="H74" s="114">
        <v>51</v>
      </c>
      <c r="I74" s="140">
        <v>64</v>
      </c>
      <c r="J74" s="115">
        <v>-5</v>
      </c>
      <c r="K74" s="116">
        <v>-7.8125</v>
      </c>
    </row>
    <row r="75" spans="1:11" ht="14.1" customHeight="1" x14ac:dyDescent="0.2">
      <c r="A75" s="306" t="s">
        <v>315</v>
      </c>
      <c r="B75" s="307" t="s">
        <v>316</v>
      </c>
      <c r="C75" s="308"/>
      <c r="D75" s="113">
        <v>1.4922662469352543</v>
      </c>
      <c r="E75" s="115">
        <v>493</v>
      </c>
      <c r="F75" s="114">
        <v>670</v>
      </c>
      <c r="G75" s="114">
        <v>612</v>
      </c>
      <c r="H75" s="114">
        <v>816</v>
      </c>
      <c r="I75" s="140">
        <v>517</v>
      </c>
      <c r="J75" s="115">
        <v>-24</v>
      </c>
      <c r="K75" s="116">
        <v>-4.6421663442940035</v>
      </c>
    </row>
    <row r="76" spans="1:11" ht="14.1" customHeight="1" x14ac:dyDescent="0.2">
      <c r="A76" s="306">
        <v>91</v>
      </c>
      <c r="B76" s="307" t="s">
        <v>317</v>
      </c>
      <c r="C76" s="308"/>
      <c r="D76" s="113">
        <v>0.30571783152223264</v>
      </c>
      <c r="E76" s="115">
        <v>101</v>
      </c>
      <c r="F76" s="114">
        <v>46</v>
      </c>
      <c r="G76" s="114">
        <v>80</v>
      </c>
      <c r="H76" s="114">
        <v>104</v>
      </c>
      <c r="I76" s="140">
        <v>168</v>
      </c>
      <c r="J76" s="115">
        <v>-67</v>
      </c>
      <c r="K76" s="116">
        <v>-39.88095238095238</v>
      </c>
    </row>
    <row r="77" spans="1:11" ht="14.1" customHeight="1" x14ac:dyDescent="0.2">
      <c r="A77" s="306">
        <v>92</v>
      </c>
      <c r="B77" s="307" t="s">
        <v>318</v>
      </c>
      <c r="C77" s="308"/>
      <c r="D77" s="113">
        <v>8.9112207524896334</v>
      </c>
      <c r="E77" s="115">
        <v>2944</v>
      </c>
      <c r="F77" s="114">
        <v>2624</v>
      </c>
      <c r="G77" s="114">
        <v>2900</v>
      </c>
      <c r="H77" s="114">
        <v>2895</v>
      </c>
      <c r="I77" s="140">
        <v>3019</v>
      </c>
      <c r="J77" s="115">
        <v>-75</v>
      </c>
      <c r="K77" s="116">
        <v>-2.4842663133487908</v>
      </c>
    </row>
    <row r="78" spans="1:11" ht="14.1" customHeight="1" x14ac:dyDescent="0.2">
      <c r="A78" s="306">
        <v>93</v>
      </c>
      <c r="B78" s="307" t="s">
        <v>319</v>
      </c>
      <c r="C78" s="308"/>
      <c r="D78" s="113">
        <v>0.11502255047371129</v>
      </c>
      <c r="E78" s="115">
        <v>38</v>
      </c>
      <c r="F78" s="114">
        <v>21</v>
      </c>
      <c r="G78" s="114">
        <v>17</v>
      </c>
      <c r="H78" s="114">
        <v>23</v>
      </c>
      <c r="I78" s="140">
        <v>38</v>
      </c>
      <c r="J78" s="115">
        <v>0</v>
      </c>
      <c r="K78" s="116">
        <v>0</v>
      </c>
    </row>
    <row r="79" spans="1:11" ht="14.1" customHeight="1" x14ac:dyDescent="0.2">
      <c r="A79" s="306">
        <v>94</v>
      </c>
      <c r="B79" s="307" t="s">
        <v>320</v>
      </c>
      <c r="C79" s="308"/>
      <c r="D79" s="113">
        <v>5.1972031358779551</v>
      </c>
      <c r="E79" s="115">
        <v>1717</v>
      </c>
      <c r="F79" s="114">
        <v>1461</v>
      </c>
      <c r="G79" s="114">
        <v>1746</v>
      </c>
      <c r="H79" s="114">
        <v>1973</v>
      </c>
      <c r="I79" s="140">
        <v>1917</v>
      </c>
      <c r="J79" s="115">
        <v>-200</v>
      </c>
      <c r="K79" s="116">
        <v>-10.432968179447053</v>
      </c>
    </row>
    <row r="80" spans="1:11" ht="14.1" customHeight="1" x14ac:dyDescent="0.2">
      <c r="A80" s="310" t="s">
        <v>321</v>
      </c>
      <c r="B80" s="311" t="s">
        <v>322</v>
      </c>
      <c r="C80" s="312"/>
      <c r="D80" s="125">
        <v>0.52668220480067807</v>
      </c>
      <c r="E80" s="143">
        <v>174</v>
      </c>
      <c r="F80" s="144">
        <v>15</v>
      </c>
      <c r="G80" s="144">
        <v>41</v>
      </c>
      <c r="H80" s="144">
        <v>19</v>
      </c>
      <c r="I80" s="145">
        <v>184</v>
      </c>
      <c r="J80" s="143">
        <v>-10</v>
      </c>
      <c r="K80" s="146">
        <v>-5.4347826086956523</v>
      </c>
    </row>
    <row r="81" spans="1:11" s="269" customFormat="1" ht="11.25" customHeight="1" x14ac:dyDescent="0.15">
      <c r="A81" s="214" t="s">
        <v>122</v>
      </c>
      <c r="B81" s="151"/>
      <c r="C81" s="151"/>
      <c r="D81" s="151"/>
      <c r="E81" s="151"/>
      <c r="F81" s="151"/>
      <c r="G81" s="151"/>
      <c r="H81" s="151"/>
      <c r="I81" s="151"/>
      <c r="J81" s="151"/>
      <c r="K81" s="217" t="s">
        <v>45</v>
      </c>
    </row>
    <row r="82" spans="1:11" s="151" customFormat="1" ht="12.75" customHeight="1" x14ac:dyDescent="0.2">
      <c r="A82" s="277" t="s">
        <v>323</v>
      </c>
      <c r="B82" s="97"/>
      <c r="C82" s="97"/>
      <c r="D82" s="155"/>
      <c r="E82" s="156"/>
      <c r="F82" s="156"/>
      <c r="G82" s="156"/>
      <c r="H82" s="156"/>
      <c r="I82" s="156"/>
      <c r="J82" s="156"/>
      <c r="K82" s="157"/>
    </row>
    <row r="83" spans="1:11" ht="20.25" customHeight="1" x14ac:dyDescent="0.2">
      <c r="A83" s="656" t="s">
        <v>364</v>
      </c>
      <c r="B83" s="656"/>
      <c r="C83" s="656"/>
      <c r="D83" s="656"/>
      <c r="E83" s="656"/>
      <c r="F83" s="656"/>
      <c r="G83" s="656"/>
      <c r="H83" s="656"/>
      <c r="I83" s="656"/>
      <c r="J83" s="656"/>
      <c r="K83" s="656"/>
    </row>
    <row r="84" spans="1:11" s="406" customFormat="1" ht="21" customHeight="1" x14ac:dyDescent="0.2">
      <c r="A84" s="619" t="s">
        <v>324</v>
      </c>
      <c r="B84" s="619"/>
      <c r="C84" s="619"/>
      <c r="D84" s="619"/>
      <c r="E84" s="619"/>
      <c r="F84" s="619"/>
      <c r="G84" s="619"/>
      <c r="H84" s="619"/>
      <c r="I84" s="619"/>
      <c r="J84" s="619"/>
      <c r="K84" s="619"/>
    </row>
    <row r="85" spans="1:11" ht="11.25" x14ac:dyDescent="0.2">
      <c r="A85" s="151" t="s">
        <v>365</v>
      </c>
    </row>
    <row r="86" spans="1:11" ht="18" customHeight="1" x14ac:dyDescent="0.2">
      <c r="A86" s="619"/>
      <c r="B86" s="619"/>
      <c r="C86" s="619"/>
      <c r="D86" s="619"/>
      <c r="E86" s="619"/>
      <c r="F86" s="619"/>
      <c r="G86" s="619"/>
      <c r="H86" s="619"/>
      <c r="I86" s="619"/>
      <c r="J86" s="619"/>
      <c r="K86" s="619"/>
    </row>
    <row r="87" spans="1:11" ht="15.95" customHeight="1" x14ac:dyDescent="0.2">
      <c r="A87" s="407"/>
      <c r="B87" s="110"/>
      <c r="C87" s="110"/>
    </row>
  </sheetData>
  <mergeCells count="15">
    <mergeCell ref="A83:K83"/>
    <mergeCell ref="A84:K84"/>
    <mergeCell ref="A86:K86"/>
    <mergeCell ref="A3:K3"/>
    <mergeCell ref="A4:K4"/>
    <mergeCell ref="A5:E5"/>
    <mergeCell ref="A7:C10"/>
    <mergeCell ref="D7:D10"/>
    <mergeCell ref="E7:I7"/>
    <mergeCell ref="J7:K8"/>
    <mergeCell ref="E8:E9"/>
    <mergeCell ref="F8:F9"/>
    <mergeCell ref="G8:G9"/>
    <mergeCell ref="H8:H9"/>
    <mergeCell ref="I8:I9"/>
  </mergeCells>
  <printOptions horizontalCentered="1"/>
  <pageMargins left="0.70866141732283461" right="0.31496062992125984" top="0.74803149606299213" bottom="0.74803149606299213" header="0.31496062992125984" footer="0.31496062992125984"/>
  <pageSetup paperSize="9" scale="76" fitToHeight="2" orientation="portrait" r:id="rId1"/>
  <headerFooter alignWithMargins="0"/>
  <rowBreaks count="1" manualBreakCount="1">
    <brk id="64" max="1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pageSetUpPr fitToPage="1"/>
  </sheetPr>
  <dimension ref="A1:O88"/>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248"/>
      <c r="D1" s="90"/>
      <c r="E1" s="90"/>
      <c r="F1" s="90"/>
      <c r="G1" s="89"/>
      <c r="H1" s="89"/>
      <c r="I1" s="89"/>
      <c r="J1" s="15" t="s">
        <v>6</v>
      </c>
    </row>
    <row r="2" spans="1:15" s="91" customFormat="1" ht="6.2" customHeight="1" x14ac:dyDescent="0.2">
      <c r="A2" s="92"/>
      <c r="B2" s="93"/>
      <c r="C2" s="250"/>
      <c r="D2" s="93"/>
      <c r="E2" s="93"/>
      <c r="F2" s="93"/>
      <c r="G2" s="93"/>
      <c r="H2" s="93"/>
      <c r="I2" s="93"/>
      <c r="J2" s="93"/>
    </row>
    <row r="3" spans="1:15" s="94" customFormat="1" ht="24.95" customHeight="1" x14ac:dyDescent="0.2">
      <c r="A3" s="569" t="s">
        <v>366</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335</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24.95" customHeight="1" x14ac:dyDescent="0.2">
      <c r="A7" s="587" t="s">
        <v>215</v>
      </c>
      <c r="B7" s="588"/>
      <c r="C7" s="581" t="s">
        <v>94</v>
      </c>
      <c r="D7" s="655" t="s">
        <v>367</v>
      </c>
      <c r="E7" s="657"/>
      <c r="F7" s="657"/>
      <c r="G7" s="657"/>
      <c r="H7" s="658"/>
      <c r="I7" s="587" t="s">
        <v>359</v>
      </c>
      <c r="J7" s="588"/>
      <c r="K7" s="96"/>
      <c r="L7" s="96"/>
      <c r="M7" s="96"/>
      <c r="N7" s="96"/>
      <c r="O7" s="96"/>
    </row>
    <row r="8" spans="1:15" ht="21.75" customHeight="1" x14ac:dyDescent="0.2">
      <c r="A8" s="615"/>
      <c r="B8" s="616"/>
      <c r="C8" s="582"/>
      <c r="D8" s="591" t="s">
        <v>335</v>
      </c>
      <c r="E8" s="591" t="s">
        <v>337</v>
      </c>
      <c r="F8" s="591" t="s">
        <v>338</v>
      </c>
      <c r="G8" s="591" t="s">
        <v>339</v>
      </c>
      <c r="H8" s="591" t="s">
        <v>340</v>
      </c>
      <c r="I8" s="589"/>
      <c r="J8" s="590"/>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192" customFormat="1" ht="24.95" customHeight="1" x14ac:dyDescent="0.2">
      <c r="A11" s="617" t="s">
        <v>104</v>
      </c>
      <c r="B11" s="618"/>
      <c r="C11" s="285">
        <v>100</v>
      </c>
      <c r="D11" s="115">
        <v>28481</v>
      </c>
      <c r="E11" s="114">
        <v>20697</v>
      </c>
      <c r="F11" s="114">
        <v>28793</v>
      </c>
      <c r="G11" s="114">
        <v>25478</v>
      </c>
      <c r="H11" s="140">
        <v>29068</v>
      </c>
      <c r="I11" s="115">
        <v>-587</v>
      </c>
      <c r="J11" s="116">
        <v>-2.0194027796890053</v>
      </c>
    </row>
    <row r="12" spans="1:15" s="110" customFormat="1" ht="24.95" customHeight="1" x14ac:dyDescent="0.2">
      <c r="A12" s="193" t="s">
        <v>132</v>
      </c>
      <c r="B12" s="194" t="s">
        <v>133</v>
      </c>
      <c r="C12" s="113">
        <v>0.12288894350619711</v>
      </c>
      <c r="D12" s="115">
        <v>35</v>
      </c>
      <c r="E12" s="114">
        <v>16</v>
      </c>
      <c r="F12" s="114">
        <v>26</v>
      </c>
      <c r="G12" s="114">
        <v>48</v>
      </c>
      <c r="H12" s="140">
        <v>57</v>
      </c>
      <c r="I12" s="115">
        <v>-22</v>
      </c>
      <c r="J12" s="116">
        <v>-38.596491228070178</v>
      </c>
    </row>
    <row r="13" spans="1:15" s="110" customFormat="1" ht="24.95" customHeight="1" x14ac:dyDescent="0.2">
      <c r="A13" s="193" t="s">
        <v>134</v>
      </c>
      <c r="B13" s="199" t="s">
        <v>216</v>
      </c>
      <c r="C13" s="113">
        <v>0.51964467539763348</v>
      </c>
      <c r="D13" s="115">
        <v>148</v>
      </c>
      <c r="E13" s="114">
        <v>133</v>
      </c>
      <c r="F13" s="114">
        <v>159</v>
      </c>
      <c r="G13" s="114">
        <v>149</v>
      </c>
      <c r="H13" s="140">
        <v>155</v>
      </c>
      <c r="I13" s="115">
        <v>-7</v>
      </c>
      <c r="J13" s="116">
        <v>-4.5161290322580649</v>
      </c>
    </row>
    <row r="14" spans="1:15" s="287" customFormat="1" ht="24.95" customHeight="1" x14ac:dyDescent="0.2">
      <c r="A14" s="193" t="s">
        <v>217</v>
      </c>
      <c r="B14" s="199" t="s">
        <v>137</v>
      </c>
      <c r="C14" s="113">
        <v>4.3327130367613496</v>
      </c>
      <c r="D14" s="115">
        <v>1234</v>
      </c>
      <c r="E14" s="114">
        <v>679</v>
      </c>
      <c r="F14" s="114">
        <v>1787</v>
      </c>
      <c r="G14" s="114">
        <v>1248</v>
      </c>
      <c r="H14" s="140">
        <v>951</v>
      </c>
      <c r="I14" s="115">
        <v>283</v>
      </c>
      <c r="J14" s="116">
        <v>29.758149316508938</v>
      </c>
      <c r="K14" s="110"/>
      <c r="L14" s="110"/>
      <c r="M14" s="110"/>
      <c r="N14" s="110"/>
      <c r="O14" s="110"/>
    </row>
    <row r="15" spans="1:15" s="110" customFormat="1" ht="24.95" customHeight="1" x14ac:dyDescent="0.2">
      <c r="A15" s="193" t="s">
        <v>218</v>
      </c>
      <c r="B15" s="199" t="s">
        <v>219</v>
      </c>
      <c r="C15" s="113">
        <v>0.56177802745690109</v>
      </c>
      <c r="D15" s="115">
        <v>160</v>
      </c>
      <c r="E15" s="114">
        <v>122</v>
      </c>
      <c r="F15" s="114">
        <v>241</v>
      </c>
      <c r="G15" s="114">
        <v>146</v>
      </c>
      <c r="H15" s="140">
        <v>192</v>
      </c>
      <c r="I15" s="115">
        <v>-32</v>
      </c>
      <c r="J15" s="116">
        <v>-16.666666666666668</v>
      </c>
    </row>
    <row r="16" spans="1:15" s="287" customFormat="1" ht="24.95" customHeight="1" x14ac:dyDescent="0.2">
      <c r="A16" s="193" t="s">
        <v>220</v>
      </c>
      <c r="B16" s="199" t="s">
        <v>141</v>
      </c>
      <c r="C16" s="113">
        <v>2.4928899968399985</v>
      </c>
      <c r="D16" s="115">
        <v>710</v>
      </c>
      <c r="E16" s="114">
        <v>512</v>
      </c>
      <c r="F16" s="114">
        <v>1457</v>
      </c>
      <c r="G16" s="114">
        <v>1018</v>
      </c>
      <c r="H16" s="140">
        <v>706</v>
      </c>
      <c r="I16" s="115">
        <v>4</v>
      </c>
      <c r="J16" s="116">
        <v>0.56657223796033995</v>
      </c>
      <c r="K16" s="110"/>
      <c r="L16" s="110"/>
      <c r="M16" s="110"/>
      <c r="N16" s="110"/>
      <c r="O16" s="110"/>
    </row>
    <row r="17" spans="1:15" s="110" customFormat="1" ht="24.95" customHeight="1" x14ac:dyDescent="0.2">
      <c r="A17" s="193" t="s">
        <v>142</v>
      </c>
      <c r="B17" s="199" t="s">
        <v>222</v>
      </c>
      <c r="C17" s="113">
        <v>1.27804501246445</v>
      </c>
      <c r="D17" s="115">
        <v>364</v>
      </c>
      <c r="E17" s="114">
        <v>45</v>
      </c>
      <c r="F17" s="114">
        <v>89</v>
      </c>
      <c r="G17" s="114">
        <v>84</v>
      </c>
      <c r="H17" s="140">
        <v>53</v>
      </c>
      <c r="I17" s="115">
        <v>311</v>
      </c>
      <c r="J17" s="116" t="s">
        <v>513</v>
      </c>
    </row>
    <row r="18" spans="1:15" s="287" customFormat="1" ht="24.95" customHeight="1" x14ac:dyDescent="0.2">
      <c r="A18" s="201" t="s">
        <v>144</v>
      </c>
      <c r="B18" s="202" t="s">
        <v>145</v>
      </c>
      <c r="C18" s="113">
        <v>4.0342684596748706</v>
      </c>
      <c r="D18" s="115">
        <v>1149</v>
      </c>
      <c r="E18" s="114">
        <v>984</v>
      </c>
      <c r="F18" s="114">
        <v>1352</v>
      </c>
      <c r="G18" s="114">
        <v>1118</v>
      </c>
      <c r="H18" s="140">
        <v>1151</v>
      </c>
      <c r="I18" s="115">
        <v>-2</v>
      </c>
      <c r="J18" s="116">
        <v>-0.1737619461337967</v>
      </c>
      <c r="K18" s="110"/>
      <c r="L18" s="110"/>
      <c r="M18" s="110"/>
      <c r="N18" s="110"/>
      <c r="O18" s="110"/>
    </row>
    <row r="19" spans="1:15" s="110" customFormat="1" ht="24.95" customHeight="1" x14ac:dyDescent="0.2">
      <c r="A19" s="193" t="s">
        <v>146</v>
      </c>
      <c r="B19" s="199" t="s">
        <v>147</v>
      </c>
      <c r="C19" s="113">
        <v>14.093606263825006</v>
      </c>
      <c r="D19" s="115">
        <v>4014</v>
      </c>
      <c r="E19" s="114">
        <v>2134</v>
      </c>
      <c r="F19" s="114">
        <v>2894</v>
      </c>
      <c r="G19" s="114">
        <v>2421</v>
      </c>
      <c r="H19" s="140">
        <v>2654</v>
      </c>
      <c r="I19" s="115">
        <v>1360</v>
      </c>
      <c r="J19" s="116">
        <v>51.243406179351922</v>
      </c>
    </row>
    <row r="20" spans="1:15" s="287" customFormat="1" ht="24.95" customHeight="1" x14ac:dyDescent="0.2">
      <c r="A20" s="193" t="s">
        <v>148</v>
      </c>
      <c r="B20" s="199" t="s">
        <v>149</v>
      </c>
      <c r="C20" s="113">
        <v>3.5462237983216882</v>
      </c>
      <c r="D20" s="115">
        <v>1010</v>
      </c>
      <c r="E20" s="114">
        <v>883</v>
      </c>
      <c r="F20" s="114">
        <v>1244</v>
      </c>
      <c r="G20" s="114">
        <v>832</v>
      </c>
      <c r="H20" s="140">
        <v>1173</v>
      </c>
      <c r="I20" s="115">
        <v>-163</v>
      </c>
      <c r="J20" s="116">
        <v>-13.895993179880648</v>
      </c>
      <c r="K20" s="110"/>
      <c r="L20" s="110"/>
      <c r="M20" s="110"/>
      <c r="N20" s="110"/>
      <c r="O20" s="110"/>
    </row>
    <row r="21" spans="1:15" s="110" customFormat="1" ht="24.95" customHeight="1" x14ac:dyDescent="0.2">
      <c r="A21" s="201" t="s">
        <v>150</v>
      </c>
      <c r="B21" s="202" t="s">
        <v>151</v>
      </c>
      <c r="C21" s="113">
        <v>6.2076472033987571</v>
      </c>
      <c r="D21" s="115">
        <v>1768</v>
      </c>
      <c r="E21" s="114">
        <v>1245</v>
      </c>
      <c r="F21" s="114">
        <v>1964</v>
      </c>
      <c r="G21" s="114">
        <v>1944</v>
      </c>
      <c r="H21" s="140">
        <v>1920</v>
      </c>
      <c r="I21" s="115">
        <v>-152</v>
      </c>
      <c r="J21" s="116">
        <v>-7.916666666666667</v>
      </c>
    </row>
    <row r="22" spans="1:15" s="110" customFormat="1" ht="24.95" customHeight="1" x14ac:dyDescent="0.2">
      <c r="A22" s="201" t="s">
        <v>152</v>
      </c>
      <c r="B22" s="199" t="s">
        <v>153</v>
      </c>
      <c r="C22" s="113">
        <v>15.982584881148837</v>
      </c>
      <c r="D22" s="115">
        <v>4552</v>
      </c>
      <c r="E22" s="114">
        <v>4341</v>
      </c>
      <c r="F22" s="114">
        <v>4626</v>
      </c>
      <c r="G22" s="114">
        <v>5022</v>
      </c>
      <c r="H22" s="140">
        <v>4750</v>
      </c>
      <c r="I22" s="115">
        <v>-198</v>
      </c>
      <c r="J22" s="116">
        <v>-4.1684210526315786</v>
      </c>
    </row>
    <row r="23" spans="1:15" s="110" customFormat="1" ht="24.95" customHeight="1" x14ac:dyDescent="0.2">
      <c r="A23" s="193" t="s">
        <v>154</v>
      </c>
      <c r="B23" s="199" t="s">
        <v>155</v>
      </c>
      <c r="C23" s="113">
        <v>0.97960043537797126</v>
      </c>
      <c r="D23" s="115">
        <v>279</v>
      </c>
      <c r="E23" s="114">
        <v>160</v>
      </c>
      <c r="F23" s="114">
        <v>335</v>
      </c>
      <c r="G23" s="114">
        <v>219</v>
      </c>
      <c r="H23" s="140">
        <v>242</v>
      </c>
      <c r="I23" s="115">
        <v>37</v>
      </c>
      <c r="J23" s="116">
        <v>15.289256198347108</v>
      </c>
    </row>
    <row r="24" spans="1:15" s="110" customFormat="1" ht="24.95" customHeight="1" x14ac:dyDescent="0.2">
      <c r="A24" s="193" t="s">
        <v>156</v>
      </c>
      <c r="B24" s="199" t="s">
        <v>223</v>
      </c>
      <c r="C24" s="113">
        <v>6.5622695832309255</v>
      </c>
      <c r="D24" s="115">
        <v>1869</v>
      </c>
      <c r="E24" s="114">
        <v>1637</v>
      </c>
      <c r="F24" s="114">
        <v>2291</v>
      </c>
      <c r="G24" s="114">
        <v>1675</v>
      </c>
      <c r="H24" s="140">
        <v>2084</v>
      </c>
      <c r="I24" s="115">
        <v>-215</v>
      </c>
      <c r="J24" s="116">
        <v>-10.316698656429942</v>
      </c>
    </row>
    <row r="25" spans="1:15" s="110" customFormat="1" ht="24.95" customHeight="1" x14ac:dyDescent="0.2">
      <c r="A25" s="193" t="s">
        <v>158</v>
      </c>
      <c r="B25" s="204" t="s">
        <v>159</v>
      </c>
      <c r="C25" s="113">
        <v>22.839787928794635</v>
      </c>
      <c r="D25" s="115">
        <v>6505</v>
      </c>
      <c r="E25" s="114">
        <v>4784</v>
      </c>
      <c r="F25" s="114">
        <v>6735</v>
      </c>
      <c r="G25" s="114">
        <v>6689</v>
      </c>
      <c r="H25" s="140">
        <v>7797</v>
      </c>
      <c r="I25" s="115">
        <v>-1292</v>
      </c>
      <c r="J25" s="116">
        <v>-16.570475824034887</v>
      </c>
    </row>
    <row r="26" spans="1:15" s="110" customFormat="1" ht="24.95" customHeight="1" x14ac:dyDescent="0.2">
      <c r="A26" s="193" t="s">
        <v>225</v>
      </c>
      <c r="B26" s="204" t="s">
        <v>161</v>
      </c>
      <c r="C26" s="113">
        <v>10.821249253888558</v>
      </c>
      <c r="D26" s="115">
        <v>3082</v>
      </c>
      <c r="E26" s="114">
        <v>2090</v>
      </c>
      <c r="F26" s="114">
        <v>3270</v>
      </c>
      <c r="G26" s="114">
        <v>3004</v>
      </c>
      <c r="H26" s="140">
        <v>3667</v>
      </c>
      <c r="I26" s="115">
        <v>-585</v>
      </c>
      <c r="J26" s="116">
        <v>-15.953095173166076</v>
      </c>
    </row>
    <row r="27" spans="1:15" s="110" customFormat="1" ht="24.95" customHeight="1" x14ac:dyDescent="0.2">
      <c r="A27" s="201">
        <v>782.78300000000002</v>
      </c>
      <c r="B27" s="203" t="s">
        <v>162</v>
      </c>
      <c r="C27" s="113">
        <v>12.018538674906077</v>
      </c>
      <c r="D27" s="115">
        <v>3423</v>
      </c>
      <c r="E27" s="114">
        <v>2694</v>
      </c>
      <c r="F27" s="114">
        <v>3465</v>
      </c>
      <c r="G27" s="114">
        <v>3685</v>
      </c>
      <c r="H27" s="140">
        <v>4130</v>
      </c>
      <c r="I27" s="115">
        <v>-707</v>
      </c>
      <c r="J27" s="116">
        <v>-17.118644067796609</v>
      </c>
    </row>
    <row r="28" spans="1:15" s="110" customFormat="1" ht="24.95" customHeight="1" x14ac:dyDescent="0.2">
      <c r="A28" s="193" t="s">
        <v>163</v>
      </c>
      <c r="B28" s="199" t="s">
        <v>164</v>
      </c>
      <c r="C28" s="113">
        <v>1.745022997787999</v>
      </c>
      <c r="D28" s="115">
        <v>497</v>
      </c>
      <c r="E28" s="114">
        <v>316</v>
      </c>
      <c r="F28" s="114">
        <v>537</v>
      </c>
      <c r="G28" s="114">
        <v>340</v>
      </c>
      <c r="H28" s="140">
        <v>625</v>
      </c>
      <c r="I28" s="115">
        <v>-128</v>
      </c>
      <c r="J28" s="116">
        <v>-20.48</v>
      </c>
    </row>
    <row r="29" spans="1:15" s="110" customFormat="1" ht="24.95" customHeight="1" x14ac:dyDescent="0.2">
      <c r="A29" s="193" t="s">
        <v>165</v>
      </c>
      <c r="B29" s="199" t="s">
        <v>166</v>
      </c>
      <c r="C29" s="113">
        <v>4.9998244443664195</v>
      </c>
      <c r="D29" s="115">
        <v>1424</v>
      </c>
      <c r="E29" s="114">
        <v>786</v>
      </c>
      <c r="F29" s="114">
        <v>1265</v>
      </c>
      <c r="G29" s="114">
        <v>870</v>
      </c>
      <c r="H29" s="140">
        <v>1561</v>
      </c>
      <c r="I29" s="115">
        <v>-137</v>
      </c>
      <c r="J29" s="116">
        <v>-8.7764253683536193</v>
      </c>
    </row>
    <row r="30" spans="1:15" s="110" customFormat="1" ht="24.95" customHeight="1" x14ac:dyDescent="0.2">
      <c r="A30" s="193">
        <v>86</v>
      </c>
      <c r="B30" s="199" t="s">
        <v>167</v>
      </c>
      <c r="C30" s="113">
        <v>5.1964467539763355</v>
      </c>
      <c r="D30" s="115">
        <v>1480</v>
      </c>
      <c r="E30" s="114">
        <v>980</v>
      </c>
      <c r="F30" s="114">
        <v>1316</v>
      </c>
      <c r="G30" s="114">
        <v>1091</v>
      </c>
      <c r="H30" s="140">
        <v>1382</v>
      </c>
      <c r="I30" s="115">
        <v>98</v>
      </c>
      <c r="J30" s="116">
        <v>7.0911722141823441</v>
      </c>
    </row>
    <row r="31" spans="1:15" s="110" customFormat="1" ht="24.95" customHeight="1" x14ac:dyDescent="0.2">
      <c r="A31" s="193">
        <v>87.88</v>
      </c>
      <c r="B31" s="204" t="s">
        <v>168</v>
      </c>
      <c r="C31" s="113">
        <v>5.6107580492258</v>
      </c>
      <c r="D31" s="115">
        <v>1598</v>
      </c>
      <c r="E31" s="114">
        <v>898</v>
      </c>
      <c r="F31" s="114">
        <v>1234</v>
      </c>
      <c r="G31" s="114">
        <v>1006</v>
      </c>
      <c r="H31" s="140">
        <v>1601</v>
      </c>
      <c r="I31" s="115">
        <v>-3</v>
      </c>
      <c r="J31" s="116">
        <v>-0.18738288569643974</v>
      </c>
    </row>
    <row r="32" spans="1:15" s="110" customFormat="1" ht="24.95" customHeight="1" x14ac:dyDescent="0.2">
      <c r="A32" s="193" t="s">
        <v>169</v>
      </c>
      <c r="B32" s="199" t="s">
        <v>170</v>
      </c>
      <c r="C32" s="113">
        <v>3.2267125452055758</v>
      </c>
      <c r="D32" s="115">
        <v>919</v>
      </c>
      <c r="E32" s="114">
        <v>721</v>
      </c>
      <c r="F32" s="114">
        <v>1028</v>
      </c>
      <c r="G32" s="114">
        <v>806</v>
      </c>
      <c r="H32" s="140">
        <v>965</v>
      </c>
      <c r="I32" s="115">
        <v>-46</v>
      </c>
      <c r="J32" s="116">
        <v>-4.766839378238342</v>
      </c>
    </row>
    <row r="33" spans="1:10" s="110" customFormat="1" ht="24.95" customHeight="1" x14ac:dyDescent="0.2">
      <c r="A33" s="193"/>
      <c r="B33" s="204"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10" customFormat="1" ht="24.95" customHeight="1" x14ac:dyDescent="0.2">
      <c r="A35" s="290" t="s">
        <v>132</v>
      </c>
      <c r="B35" s="291" t="s">
        <v>133</v>
      </c>
      <c r="C35" s="113">
        <v>0.12288894350619711</v>
      </c>
      <c r="D35" s="115">
        <v>35</v>
      </c>
      <c r="E35" s="114">
        <v>16</v>
      </c>
      <c r="F35" s="114">
        <v>26</v>
      </c>
      <c r="G35" s="114">
        <v>48</v>
      </c>
      <c r="H35" s="140">
        <v>57</v>
      </c>
      <c r="I35" s="115">
        <v>-22</v>
      </c>
      <c r="J35" s="116">
        <v>-38.596491228070178</v>
      </c>
    </row>
    <row r="36" spans="1:10" s="110" customFormat="1" ht="24.95" customHeight="1" x14ac:dyDescent="0.2">
      <c r="A36" s="292" t="s">
        <v>173</v>
      </c>
      <c r="B36" s="293" t="s">
        <v>174</v>
      </c>
      <c r="C36" s="113">
        <v>8.8866261718338535</v>
      </c>
      <c r="D36" s="115">
        <v>2531</v>
      </c>
      <c r="E36" s="114">
        <v>1796</v>
      </c>
      <c r="F36" s="114">
        <v>3298</v>
      </c>
      <c r="G36" s="114">
        <v>2515</v>
      </c>
      <c r="H36" s="140">
        <v>2257</v>
      </c>
      <c r="I36" s="115">
        <v>274</v>
      </c>
      <c r="J36" s="116">
        <v>12.140008861320336</v>
      </c>
    </row>
    <row r="37" spans="1:10" s="110" customFormat="1" ht="24.95" customHeight="1" x14ac:dyDescent="0.2">
      <c r="A37" s="294" t="s">
        <v>175</v>
      </c>
      <c r="B37" s="295" t="s">
        <v>176</v>
      </c>
      <c r="C37" s="125">
        <v>90.990484884659949</v>
      </c>
      <c r="D37" s="143">
        <v>25915</v>
      </c>
      <c r="E37" s="144">
        <v>18885</v>
      </c>
      <c r="F37" s="144">
        <v>25469</v>
      </c>
      <c r="G37" s="144">
        <v>22915</v>
      </c>
      <c r="H37" s="145">
        <v>26754</v>
      </c>
      <c r="I37" s="143">
        <v>-839</v>
      </c>
      <c r="J37" s="146">
        <v>-3.1359796665919113</v>
      </c>
    </row>
    <row r="38" spans="1:10" s="323" customFormat="1" ht="11.25" customHeight="1" x14ac:dyDescent="0.15">
      <c r="A38" s="321"/>
      <c r="B38" s="322"/>
      <c r="C38" s="322"/>
      <c r="D38" s="149"/>
      <c r="E38" s="149"/>
      <c r="F38" s="149"/>
      <c r="G38" s="149"/>
      <c r="H38" s="149"/>
      <c r="I38" s="149"/>
      <c r="J38" s="217" t="s">
        <v>45</v>
      </c>
    </row>
    <row r="39" spans="1:10" s="287" customFormat="1" ht="12.75" customHeight="1" x14ac:dyDescent="0.15">
      <c r="A39" s="536" t="s">
        <v>517</v>
      </c>
      <c r="B39" s="296"/>
      <c r="C39" s="296"/>
      <c r="D39" s="296"/>
      <c r="E39" s="296"/>
      <c r="F39" s="296"/>
      <c r="G39" s="296"/>
      <c r="H39" s="296"/>
      <c r="I39" s="296"/>
      <c r="J39" s="296"/>
    </row>
    <row r="40" spans="1:10" ht="18.75" customHeight="1" x14ac:dyDescent="0.2">
      <c r="A40" s="652" t="s">
        <v>368</v>
      </c>
      <c r="B40" s="653"/>
      <c r="C40" s="653"/>
      <c r="D40" s="653"/>
      <c r="E40" s="653"/>
      <c r="F40" s="653"/>
      <c r="G40" s="653"/>
      <c r="H40" s="653"/>
      <c r="I40" s="653"/>
      <c r="J40" s="653"/>
    </row>
    <row r="41" spans="1:10" ht="31.5" customHeight="1" x14ac:dyDescent="0.2">
      <c r="A41" s="614" t="s">
        <v>227</v>
      </c>
      <c r="B41" s="614"/>
      <c r="C41" s="614"/>
      <c r="D41" s="614"/>
      <c r="E41" s="614"/>
      <c r="F41" s="614"/>
      <c r="G41" s="614"/>
      <c r="H41" s="614"/>
      <c r="I41" s="614"/>
      <c r="J41" s="614"/>
    </row>
    <row r="42" spans="1:10" ht="12.75" customHeight="1" x14ac:dyDescent="0.2">
      <c r="A42" s="244"/>
      <c r="B42" s="182"/>
      <c r="C42" s="245"/>
      <c r="D42" s="246"/>
      <c r="E42" s="246"/>
      <c r="F42" s="246"/>
      <c r="G42" s="246"/>
      <c r="H42" s="246"/>
      <c r="I42" s="246"/>
      <c r="J42" s="247"/>
    </row>
    <row r="43" spans="1:10" ht="15.95" customHeight="1" x14ac:dyDescent="0.2">
      <c r="B43" s="110"/>
    </row>
    <row r="88" spans="1:1" ht="15.95" customHeight="1" x14ac:dyDescent="0.2">
      <c r="A88" s="407"/>
    </row>
  </sheetData>
  <mergeCells count="15">
    <mergeCell ref="A11:B11"/>
    <mergeCell ref="A40:J40"/>
    <mergeCell ref="A41:J41"/>
    <mergeCell ref="A3:J3"/>
    <mergeCell ref="A4:J4"/>
    <mergeCell ref="A5:D5"/>
    <mergeCell ref="A7:B9"/>
    <mergeCell ref="C7:C10"/>
    <mergeCell ref="D7:H7"/>
    <mergeCell ref="I7:J8"/>
    <mergeCell ref="D8:D9"/>
    <mergeCell ref="E8:E9"/>
    <mergeCell ref="F8:F9"/>
    <mergeCell ref="G8:G9"/>
    <mergeCell ref="H8:H9"/>
  </mergeCells>
  <printOptions horizontalCentered="1"/>
  <pageMargins left="0.7" right="0.7" top="0.75" bottom="0.75" header="0.3" footer="0.3"/>
  <pageSetup paperSize="9" scale="67"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Q87"/>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6.7109375" style="97" customWidth="1"/>
    <col min="4" max="4" width="9.7109375" style="155" customWidth="1"/>
    <col min="5" max="10" width="9.7109375" style="156" customWidth="1"/>
    <col min="11" max="11" width="9.7109375" style="157" customWidth="1"/>
    <col min="12" max="12" width="2.140625" style="97" customWidth="1"/>
    <col min="13" max="16384" width="8.85546875" style="97"/>
  </cols>
  <sheetData>
    <row r="1" spans="1:17" s="91" customFormat="1" ht="36.75" customHeight="1" x14ac:dyDescent="0.2">
      <c r="A1" s="88"/>
      <c r="B1" s="89"/>
      <c r="C1" s="89"/>
      <c r="D1" s="90"/>
      <c r="E1" s="90"/>
      <c r="F1" s="90"/>
      <c r="G1" s="90"/>
      <c r="H1" s="89"/>
      <c r="I1" s="89"/>
      <c r="J1" s="89"/>
      <c r="K1" s="15" t="s">
        <v>6</v>
      </c>
    </row>
    <row r="2" spans="1:17" s="91" customFormat="1" ht="6.2" customHeight="1" x14ac:dyDescent="0.2">
      <c r="A2" s="92"/>
      <c r="B2" s="93"/>
      <c r="C2" s="93"/>
      <c r="D2" s="93"/>
      <c r="E2" s="93"/>
      <c r="F2" s="93"/>
      <c r="G2" s="93"/>
      <c r="H2" s="93"/>
      <c r="I2" s="93"/>
      <c r="J2" s="93"/>
      <c r="K2" s="93"/>
    </row>
    <row r="3" spans="1:17" s="94" customFormat="1" ht="24.95" customHeight="1" x14ac:dyDescent="0.2">
      <c r="A3" s="569" t="s">
        <v>369</v>
      </c>
      <c r="B3" s="570"/>
      <c r="C3" s="570"/>
      <c r="D3" s="570"/>
      <c r="E3" s="570"/>
      <c r="F3" s="570"/>
      <c r="G3" s="570"/>
      <c r="H3" s="570"/>
      <c r="I3" s="570"/>
      <c r="J3" s="570"/>
      <c r="K3" s="570"/>
    </row>
    <row r="4" spans="1:17" s="94" customFormat="1" ht="12" customHeight="1" x14ac:dyDescent="0.2">
      <c r="A4" s="571" t="s">
        <v>92</v>
      </c>
      <c r="B4" s="571"/>
      <c r="C4" s="571"/>
      <c r="D4" s="571"/>
      <c r="E4" s="571"/>
      <c r="F4" s="571"/>
      <c r="G4" s="571"/>
      <c r="H4" s="571"/>
      <c r="I4" s="571"/>
      <c r="J4" s="571"/>
      <c r="K4" s="571"/>
    </row>
    <row r="5" spans="1:17" s="94" customFormat="1" ht="12" customHeight="1" x14ac:dyDescent="0.2">
      <c r="A5" s="572" t="s">
        <v>335</v>
      </c>
      <c r="B5" s="572"/>
      <c r="C5" s="572"/>
      <c r="D5" s="572"/>
      <c r="E5" s="572"/>
      <c r="F5" s="252"/>
      <c r="G5" s="252"/>
      <c r="H5" s="252"/>
      <c r="I5" s="252"/>
      <c r="J5" s="252"/>
      <c r="K5" s="252"/>
    </row>
    <row r="6" spans="1:17" s="94" customFormat="1" ht="11.25" customHeight="1" x14ac:dyDescent="0.2">
      <c r="A6" s="227"/>
      <c r="B6" s="228"/>
      <c r="C6" s="228"/>
      <c r="D6" s="228"/>
      <c r="E6" s="228"/>
      <c r="F6" s="228"/>
      <c r="G6" s="228"/>
      <c r="H6" s="228"/>
      <c r="I6" s="228"/>
      <c r="J6" s="228"/>
    </row>
    <row r="7" spans="1:17" s="91" customFormat="1" ht="24.95" customHeight="1" x14ac:dyDescent="0.2">
      <c r="A7" s="587" t="s">
        <v>333</v>
      </c>
      <c r="B7" s="576"/>
      <c r="C7" s="576"/>
      <c r="D7" s="581" t="s">
        <v>94</v>
      </c>
      <c r="E7" s="645" t="s">
        <v>370</v>
      </c>
      <c r="F7" s="646"/>
      <c r="G7" s="646"/>
      <c r="H7" s="646"/>
      <c r="I7" s="647"/>
      <c r="J7" s="587" t="s">
        <v>359</v>
      </c>
      <c r="K7" s="588"/>
      <c r="L7" s="96"/>
      <c r="M7" s="96"/>
      <c r="N7" s="96"/>
      <c r="O7" s="96"/>
      <c r="Q7" s="408"/>
    </row>
    <row r="8" spans="1:17" ht="21.75" customHeight="1" x14ac:dyDescent="0.2">
      <c r="A8" s="577"/>
      <c r="B8" s="578"/>
      <c r="C8" s="578"/>
      <c r="D8" s="582"/>
      <c r="E8" s="591" t="s">
        <v>335</v>
      </c>
      <c r="F8" s="591" t="s">
        <v>337</v>
      </c>
      <c r="G8" s="591" t="s">
        <v>338</v>
      </c>
      <c r="H8" s="591" t="s">
        <v>339</v>
      </c>
      <c r="I8" s="591" t="s">
        <v>340</v>
      </c>
      <c r="J8" s="589"/>
      <c r="K8" s="590"/>
    </row>
    <row r="9" spans="1:17" ht="12" customHeight="1" x14ac:dyDescent="0.2">
      <c r="A9" s="577"/>
      <c r="B9" s="578"/>
      <c r="C9" s="578"/>
      <c r="D9" s="582"/>
      <c r="E9" s="592"/>
      <c r="F9" s="592"/>
      <c r="G9" s="592"/>
      <c r="H9" s="592"/>
      <c r="I9" s="592"/>
      <c r="J9" s="98" t="s">
        <v>102</v>
      </c>
      <c r="K9" s="99" t="s">
        <v>103</v>
      </c>
    </row>
    <row r="10" spans="1:17" ht="12" customHeight="1" x14ac:dyDescent="0.2">
      <c r="A10" s="579"/>
      <c r="B10" s="580"/>
      <c r="C10" s="580"/>
      <c r="D10" s="583"/>
      <c r="E10" s="100">
        <v>1</v>
      </c>
      <c r="F10" s="100">
        <v>2</v>
      </c>
      <c r="G10" s="100">
        <v>3</v>
      </c>
      <c r="H10" s="100">
        <v>4</v>
      </c>
      <c r="I10" s="100">
        <v>5</v>
      </c>
      <c r="J10" s="100">
        <v>6</v>
      </c>
      <c r="K10" s="100">
        <v>7</v>
      </c>
    </row>
    <row r="11" spans="1:17" ht="18" customHeight="1" x14ac:dyDescent="0.2">
      <c r="A11" s="297" t="s">
        <v>104</v>
      </c>
      <c r="B11" s="298"/>
      <c r="C11" s="299"/>
      <c r="D11" s="262">
        <v>100</v>
      </c>
      <c r="E11" s="263">
        <v>28481</v>
      </c>
      <c r="F11" s="264">
        <v>20697</v>
      </c>
      <c r="G11" s="264">
        <v>28793</v>
      </c>
      <c r="H11" s="264">
        <v>25478</v>
      </c>
      <c r="I11" s="265">
        <v>29068</v>
      </c>
      <c r="J11" s="263">
        <v>-587</v>
      </c>
      <c r="K11" s="266">
        <v>-2.0194027796890053</v>
      </c>
    </row>
    <row r="12" spans="1:17" ht="18" customHeight="1" x14ac:dyDescent="0.2">
      <c r="A12" s="300" t="s">
        <v>230</v>
      </c>
      <c r="B12" s="301"/>
      <c r="C12" s="301"/>
      <c r="D12" s="302"/>
      <c r="E12" s="309"/>
      <c r="F12" s="309"/>
      <c r="G12" s="309"/>
      <c r="H12" s="309"/>
      <c r="I12" s="309"/>
      <c r="J12" s="324"/>
      <c r="K12" s="304"/>
    </row>
    <row r="13" spans="1:17" ht="15.95" customHeight="1" x14ac:dyDescent="0.2">
      <c r="A13" s="306" t="s">
        <v>231</v>
      </c>
      <c r="B13" s="307"/>
      <c r="C13" s="308"/>
      <c r="D13" s="113">
        <v>24.026544011797338</v>
      </c>
      <c r="E13" s="115">
        <v>6843</v>
      </c>
      <c r="F13" s="114">
        <v>4377</v>
      </c>
      <c r="G13" s="114">
        <v>6317</v>
      </c>
      <c r="H13" s="114">
        <v>5613</v>
      </c>
      <c r="I13" s="140">
        <v>6823</v>
      </c>
      <c r="J13" s="115">
        <v>20</v>
      </c>
      <c r="K13" s="116">
        <v>0.29312619082515023</v>
      </c>
    </row>
    <row r="14" spans="1:17" ht="15.95" customHeight="1" x14ac:dyDescent="0.2">
      <c r="A14" s="306" t="s">
        <v>232</v>
      </c>
      <c r="B14" s="307"/>
      <c r="C14" s="308"/>
      <c r="D14" s="113">
        <v>48.010954671535409</v>
      </c>
      <c r="E14" s="115">
        <v>13674</v>
      </c>
      <c r="F14" s="114">
        <v>9972</v>
      </c>
      <c r="G14" s="114">
        <v>14147</v>
      </c>
      <c r="H14" s="114">
        <v>12750</v>
      </c>
      <c r="I14" s="140">
        <v>14153</v>
      </c>
      <c r="J14" s="115">
        <v>-479</v>
      </c>
      <c r="K14" s="116">
        <v>-3.3844414611743092</v>
      </c>
    </row>
    <row r="15" spans="1:17" ht="15.95" customHeight="1" x14ac:dyDescent="0.2">
      <c r="A15" s="306" t="s">
        <v>233</v>
      </c>
      <c r="B15" s="307"/>
      <c r="C15" s="308"/>
      <c r="D15" s="113">
        <v>10.849338155261403</v>
      </c>
      <c r="E15" s="115">
        <v>3090</v>
      </c>
      <c r="F15" s="114">
        <v>2472</v>
      </c>
      <c r="G15" s="114">
        <v>3150</v>
      </c>
      <c r="H15" s="114">
        <v>2851</v>
      </c>
      <c r="I15" s="140">
        <v>3085</v>
      </c>
      <c r="J15" s="115">
        <v>5</v>
      </c>
      <c r="K15" s="116">
        <v>0.16207455429497569</v>
      </c>
    </row>
    <row r="16" spans="1:17" ht="15.95" customHeight="1" x14ac:dyDescent="0.2">
      <c r="A16" s="306" t="s">
        <v>234</v>
      </c>
      <c r="B16" s="307"/>
      <c r="C16" s="308"/>
      <c r="D16" s="113">
        <v>16.628629612724271</v>
      </c>
      <c r="E16" s="115">
        <v>4736</v>
      </c>
      <c r="F16" s="114">
        <v>3849</v>
      </c>
      <c r="G16" s="114">
        <v>5142</v>
      </c>
      <c r="H16" s="114">
        <v>4225</v>
      </c>
      <c r="I16" s="140">
        <v>4882</v>
      </c>
      <c r="J16" s="115">
        <v>-146</v>
      </c>
      <c r="K16" s="116">
        <v>-2.9905776321179842</v>
      </c>
    </row>
    <row r="17" spans="1:11" ht="18" customHeight="1" x14ac:dyDescent="0.2">
      <c r="A17" s="300" t="s">
        <v>235</v>
      </c>
      <c r="B17" s="301"/>
      <c r="C17" s="301"/>
      <c r="D17" s="302"/>
      <c r="E17" s="309"/>
      <c r="F17" s="309"/>
      <c r="G17" s="309"/>
      <c r="H17" s="309"/>
      <c r="I17" s="309"/>
      <c r="J17" s="324"/>
      <c r="K17" s="304"/>
    </row>
    <row r="18" spans="1:11" ht="14.1" customHeight="1" x14ac:dyDescent="0.2">
      <c r="A18" s="306">
        <v>11</v>
      </c>
      <c r="B18" s="307" t="s">
        <v>236</v>
      </c>
      <c r="C18" s="308"/>
      <c r="D18" s="113">
        <v>0.19311119693830975</v>
      </c>
      <c r="E18" s="115">
        <v>55</v>
      </c>
      <c r="F18" s="114">
        <v>26</v>
      </c>
      <c r="G18" s="114">
        <v>29</v>
      </c>
      <c r="H18" s="114">
        <v>35</v>
      </c>
      <c r="I18" s="140">
        <v>51</v>
      </c>
      <c r="J18" s="115">
        <v>4</v>
      </c>
      <c r="K18" s="116">
        <v>7.8431372549019605</v>
      </c>
    </row>
    <row r="19" spans="1:11" ht="14.1" customHeight="1" x14ac:dyDescent="0.2">
      <c r="A19" s="306" t="s">
        <v>237</v>
      </c>
      <c r="B19" s="307" t="s">
        <v>238</v>
      </c>
      <c r="C19" s="308"/>
      <c r="D19" s="113">
        <v>7.3733366103718265E-2</v>
      </c>
      <c r="E19" s="115">
        <v>21</v>
      </c>
      <c r="F19" s="114">
        <v>6</v>
      </c>
      <c r="G19" s="114">
        <v>9</v>
      </c>
      <c r="H19" s="114">
        <v>15</v>
      </c>
      <c r="I19" s="140">
        <v>16</v>
      </c>
      <c r="J19" s="115">
        <v>5</v>
      </c>
      <c r="K19" s="116">
        <v>31.25</v>
      </c>
    </row>
    <row r="20" spans="1:11" ht="14.1" customHeight="1" x14ac:dyDescent="0.2">
      <c r="A20" s="306">
        <v>12</v>
      </c>
      <c r="B20" s="307" t="s">
        <v>239</v>
      </c>
      <c r="C20" s="308"/>
      <c r="D20" s="113">
        <v>0.47751132333836593</v>
      </c>
      <c r="E20" s="115">
        <v>136</v>
      </c>
      <c r="F20" s="114">
        <v>66</v>
      </c>
      <c r="G20" s="114">
        <v>121</v>
      </c>
      <c r="H20" s="114">
        <v>148</v>
      </c>
      <c r="I20" s="140">
        <v>150</v>
      </c>
      <c r="J20" s="115">
        <v>-14</v>
      </c>
      <c r="K20" s="116">
        <v>-9.3333333333333339</v>
      </c>
    </row>
    <row r="21" spans="1:11" ht="14.1" customHeight="1" x14ac:dyDescent="0.2">
      <c r="A21" s="306">
        <v>21</v>
      </c>
      <c r="B21" s="307" t="s">
        <v>240</v>
      </c>
      <c r="C21" s="308"/>
      <c r="D21" s="113">
        <v>9.4800042133352053E-2</v>
      </c>
      <c r="E21" s="115">
        <v>27</v>
      </c>
      <c r="F21" s="114">
        <v>14</v>
      </c>
      <c r="G21" s="114">
        <v>25</v>
      </c>
      <c r="H21" s="114">
        <v>51</v>
      </c>
      <c r="I21" s="140">
        <v>21</v>
      </c>
      <c r="J21" s="115">
        <v>6</v>
      </c>
      <c r="K21" s="116">
        <v>28.571428571428573</v>
      </c>
    </row>
    <row r="22" spans="1:11" ht="14.1" customHeight="1" x14ac:dyDescent="0.2">
      <c r="A22" s="306">
        <v>22</v>
      </c>
      <c r="B22" s="307" t="s">
        <v>241</v>
      </c>
      <c r="C22" s="308"/>
      <c r="D22" s="113">
        <v>0.50911133738281666</v>
      </c>
      <c r="E22" s="115">
        <v>145</v>
      </c>
      <c r="F22" s="114">
        <v>88</v>
      </c>
      <c r="G22" s="114">
        <v>125</v>
      </c>
      <c r="H22" s="114">
        <v>117</v>
      </c>
      <c r="I22" s="140">
        <v>172</v>
      </c>
      <c r="J22" s="115">
        <v>-27</v>
      </c>
      <c r="K22" s="116">
        <v>-15.697674418604651</v>
      </c>
    </row>
    <row r="23" spans="1:11" ht="14.1" customHeight="1" x14ac:dyDescent="0.2">
      <c r="A23" s="306">
        <v>23</v>
      </c>
      <c r="B23" s="307" t="s">
        <v>242</v>
      </c>
      <c r="C23" s="308"/>
      <c r="D23" s="113">
        <v>0.87777816790140795</v>
      </c>
      <c r="E23" s="115">
        <v>250</v>
      </c>
      <c r="F23" s="114">
        <v>204</v>
      </c>
      <c r="G23" s="114">
        <v>213</v>
      </c>
      <c r="H23" s="114">
        <v>290</v>
      </c>
      <c r="I23" s="140">
        <v>306</v>
      </c>
      <c r="J23" s="115">
        <v>-56</v>
      </c>
      <c r="K23" s="116">
        <v>-18.300653594771241</v>
      </c>
    </row>
    <row r="24" spans="1:11" ht="14.1" customHeight="1" x14ac:dyDescent="0.2">
      <c r="A24" s="306">
        <v>24</v>
      </c>
      <c r="B24" s="307" t="s">
        <v>243</v>
      </c>
      <c r="C24" s="308"/>
      <c r="D24" s="113">
        <v>1.667778519012675</v>
      </c>
      <c r="E24" s="115">
        <v>475</v>
      </c>
      <c r="F24" s="114">
        <v>318</v>
      </c>
      <c r="G24" s="114">
        <v>948</v>
      </c>
      <c r="H24" s="114">
        <v>874</v>
      </c>
      <c r="I24" s="140">
        <v>458</v>
      </c>
      <c r="J24" s="115">
        <v>17</v>
      </c>
      <c r="K24" s="116">
        <v>3.7117903930131004</v>
      </c>
    </row>
    <row r="25" spans="1:11" ht="14.1" customHeight="1" x14ac:dyDescent="0.2">
      <c r="A25" s="306">
        <v>25</v>
      </c>
      <c r="B25" s="307" t="s">
        <v>244</v>
      </c>
      <c r="C25" s="308"/>
      <c r="D25" s="113">
        <v>3.4444015308451248</v>
      </c>
      <c r="E25" s="115">
        <v>981</v>
      </c>
      <c r="F25" s="114">
        <v>675</v>
      </c>
      <c r="G25" s="114">
        <v>967</v>
      </c>
      <c r="H25" s="114">
        <v>875</v>
      </c>
      <c r="I25" s="140">
        <v>1283</v>
      </c>
      <c r="J25" s="115">
        <v>-302</v>
      </c>
      <c r="K25" s="116">
        <v>-23.5385814497272</v>
      </c>
    </row>
    <row r="26" spans="1:11" ht="14.1" customHeight="1" x14ac:dyDescent="0.2">
      <c r="A26" s="306">
        <v>26</v>
      </c>
      <c r="B26" s="307" t="s">
        <v>245</v>
      </c>
      <c r="C26" s="308"/>
      <c r="D26" s="113">
        <v>2.0434675748744779</v>
      </c>
      <c r="E26" s="115">
        <v>582</v>
      </c>
      <c r="F26" s="114">
        <v>345</v>
      </c>
      <c r="G26" s="114">
        <v>699</v>
      </c>
      <c r="H26" s="114">
        <v>539</v>
      </c>
      <c r="I26" s="140">
        <v>591</v>
      </c>
      <c r="J26" s="115">
        <v>-9</v>
      </c>
      <c r="K26" s="116">
        <v>-1.5228426395939085</v>
      </c>
    </row>
    <row r="27" spans="1:11" ht="14.1" customHeight="1" x14ac:dyDescent="0.2">
      <c r="A27" s="306">
        <v>27</v>
      </c>
      <c r="B27" s="307" t="s">
        <v>246</v>
      </c>
      <c r="C27" s="308"/>
      <c r="D27" s="113">
        <v>0.97257821003475997</v>
      </c>
      <c r="E27" s="115">
        <v>277</v>
      </c>
      <c r="F27" s="114">
        <v>253</v>
      </c>
      <c r="G27" s="114">
        <v>386</v>
      </c>
      <c r="H27" s="114">
        <v>295</v>
      </c>
      <c r="I27" s="140">
        <v>286</v>
      </c>
      <c r="J27" s="115">
        <v>-9</v>
      </c>
      <c r="K27" s="116">
        <v>-3.1468531468531467</v>
      </c>
    </row>
    <row r="28" spans="1:11" ht="14.1" customHeight="1" x14ac:dyDescent="0.2">
      <c r="A28" s="306">
        <v>28</v>
      </c>
      <c r="B28" s="307" t="s">
        <v>247</v>
      </c>
      <c r="C28" s="308"/>
      <c r="D28" s="113">
        <v>9.1288929461746424E-2</v>
      </c>
      <c r="E28" s="115">
        <v>26</v>
      </c>
      <c r="F28" s="114">
        <v>32</v>
      </c>
      <c r="G28" s="114">
        <v>23</v>
      </c>
      <c r="H28" s="114">
        <v>19</v>
      </c>
      <c r="I28" s="140">
        <v>32</v>
      </c>
      <c r="J28" s="115">
        <v>-6</v>
      </c>
      <c r="K28" s="116">
        <v>-18.75</v>
      </c>
    </row>
    <row r="29" spans="1:11" ht="14.1" customHeight="1" x14ac:dyDescent="0.2">
      <c r="A29" s="306">
        <v>29</v>
      </c>
      <c r="B29" s="307" t="s">
        <v>248</v>
      </c>
      <c r="C29" s="308"/>
      <c r="D29" s="113">
        <v>2.506934447526421</v>
      </c>
      <c r="E29" s="115">
        <v>714</v>
      </c>
      <c r="F29" s="114">
        <v>483</v>
      </c>
      <c r="G29" s="114">
        <v>840</v>
      </c>
      <c r="H29" s="114">
        <v>751</v>
      </c>
      <c r="I29" s="140">
        <v>805</v>
      </c>
      <c r="J29" s="115">
        <v>-91</v>
      </c>
      <c r="K29" s="116">
        <v>-11.304347826086957</v>
      </c>
    </row>
    <row r="30" spans="1:11" ht="14.1" customHeight="1" x14ac:dyDescent="0.2">
      <c r="A30" s="306" t="s">
        <v>249</v>
      </c>
      <c r="B30" s="307" t="s">
        <v>250</v>
      </c>
      <c r="C30" s="308"/>
      <c r="D30" s="113" t="s">
        <v>512</v>
      </c>
      <c r="E30" s="115" t="s">
        <v>512</v>
      </c>
      <c r="F30" s="114" t="s">
        <v>512</v>
      </c>
      <c r="G30" s="114" t="s">
        <v>512</v>
      </c>
      <c r="H30" s="114" t="s">
        <v>512</v>
      </c>
      <c r="I30" s="140" t="s">
        <v>512</v>
      </c>
      <c r="J30" s="115" t="s">
        <v>512</v>
      </c>
      <c r="K30" s="116" t="s">
        <v>512</v>
      </c>
    </row>
    <row r="31" spans="1:11" ht="14.1" customHeight="1" x14ac:dyDescent="0.2">
      <c r="A31" s="306" t="s">
        <v>251</v>
      </c>
      <c r="B31" s="307" t="s">
        <v>252</v>
      </c>
      <c r="C31" s="308"/>
      <c r="D31" s="113">
        <v>2.0996453776201678</v>
      </c>
      <c r="E31" s="115">
        <v>598</v>
      </c>
      <c r="F31" s="114">
        <v>393</v>
      </c>
      <c r="G31" s="114">
        <v>716</v>
      </c>
      <c r="H31" s="114">
        <v>629</v>
      </c>
      <c r="I31" s="140">
        <v>669</v>
      </c>
      <c r="J31" s="115">
        <v>-71</v>
      </c>
      <c r="K31" s="116">
        <v>-10.612855007473842</v>
      </c>
    </row>
    <row r="32" spans="1:11" ht="14.1" customHeight="1" x14ac:dyDescent="0.2">
      <c r="A32" s="306">
        <v>31</v>
      </c>
      <c r="B32" s="307" t="s">
        <v>253</v>
      </c>
      <c r="C32" s="308"/>
      <c r="D32" s="113">
        <v>0.58284470348653483</v>
      </c>
      <c r="E32" s="115">
        <v>166</v>
      </c>
      <c r="F32" s="114">
        <v>153</v>
      </c>
      <c r="G32" s="114">
        <v>205</v>
      </c>
      <c r="H32" s="114">
        <v>141</v>
      </c>
      <c r="I32" s="140">
        <v>170</v>
      </c>
      <c r="J32" s="115">
        <v>-4</v>
      </c>
      <c r="K32" s="116">
        <v>-2.3529411764705883</v>
      </c>
    </row>
    <row r="33" spans="1:11" ht="14.1" customHeight="1" x14ac:dyDescent="0.2">
      <c r="A33" s="306">
        <v>32</v>
      </c>
      <c r="B33" s="307" t="s">
        <v>254</v>
      </c>
      <c r="C33" s="308"/>
      <c r="D33" s="113">
        <v>2.2225343211263651</v>
      </c>
      <c r="E33" s="115">
        <v>633</v>
      </c>
      <c r="F33" s="114">
        <v>582</v>
      </c>
      <c r="G33" s="114">
        <v>774</v>
      </c>
      <c r="H33" s="114">
        <v>666</v>
      </c>
      <c r="I33" s="140">
        <v>653</v>
      </c>
      <c r="J33" s="115">
        <v>-20</v>
      </c>
      <c r="K33" s="116">
        <v>-3.0627871362940278</v>
      </c>
    </row>
    <row r="34" spans="1:11" ht="14.1" customHeight="1" x14ac:dyDescent="0.2">
      <c r="A34" s="306">
        <v>33</v>
      </c>
      <c r="B34" s="307" t="s">
        <v>255</v>
      </c>
      <c r="C34" s="308"/>
      <c r="D34" s="113">
        <v>0.76191144973842206</v>
      </c>
      <c r="E34" s="115">
        <v>217</v>
      </c>
      <c r="F34" s="114">
        <v>154</v>
      </c>
      <c r="G34" s="114">
        <v>213</v>
      </c>
      <c r="H34" s="114">
        <v>240</v>
      </c>
      <c r="I34" s="140">
        <v>249</v>
      </c>
      <c r="J34" s="115">
        <v>-32</v>
      </c>
      <c r="K34" s="116">
        <v>-12.85140562248996</v>
      </c>
    </row>
    <row r="35" spans="1:11" ht="14.1" customHeight="1" x14ac:dyDescent="0.2">
      <c r="A35" s="306">
        <v>34</v>
      </c>
      <c r="B35" s="307" t="s">
        <v>256</v>
      </c>
      <c r="C35" s="308"/>
      <c r="D35" s="113">
        <v>1.8082230258769003</v>
      </c>
      <c r="E35" s="115">
        <v>515</v>
      </c>
      <c r="F35" s="114">
        <v>371</v>
      </c>
      <c r="G35" s="114">
        <v>545</v>
      </c>
      <c r="H35" s="114">
        <v>485</v>
      </c>
      <c r="I35" s="140">
        <v>483</v>
      </c>
      <c r="J35" s="115">
        <v>32</v>
      </c>
      <c r="K35" s="116">
        <v>6.625258799171843</v>
      </c>
    </row>
    <row r="36" spans="1:11" ht="14.1" customHeight="1" x14ac:dyDescent="0.2">
      <c r="A36" s="306">
        <v>41</v>
      </c>
      <c r="B36" s="307" t="s">
        <v>257</v>
      </c>
      <c r="C36" s="308"/>
      <c r="D36" s="113">
        <v>0.84266704118535163</v>
      </c>
      <c r="E36" s="115">
        <v>240</v>
      </c>
      <c r="F36" s="114">
        <v>66</v>
      </c>
      <c r="G36" s="114">
        <v>123</v>
      </c>
      <c r="H36" s="114">
        <v>88</v>
      </c>
      <c r="I36" s="140">
        <v>90</v>
      </c>
      <c r="J36" s="115">
        <v>150</v>
      </c>
      <c r="K36" s="116">
        <v>166.66666666666666</v>
      </c>
    </row>
    <row r="37" spans="1:11" ht="14.1" customHeight="1" x14ac:dyDescent="0.2">
      <c r="A37" s="306">
        <v>42</v>
      </c>
      <c r="B37" s="307" t="s">
        <v>258</v>
      </c>
      <c r="C37" s="308"/>
      <c r="D37" s="113">
        <v>0.10533338014816895</v>
      </c>
      <c r="E37" s="115">
        <v>30</v>
      </c>
      <c r="F37" s="114">
        <v>22</v>
      </c>
      <c r="G37" s="114">
        <v>20</v>
      </c>
      <c r="H37" s="114">
        <v>22</v>
      </c>
      <c r="I37" s="140">
        <v>30</v>
      </c>
      <c r="J37" s="115">
        <v>0</v>
      </c>
      <c r="K37" s="116">
        <v>0</v>
      </c>
    </row>
    <row r="38" spans="1:11" ht="14.1" customHeight="1" x14ac:dyDescent="0.2">
      <c r="A38" s="306">
        <v>43</v>
      </c>
      <c r="B38" s="307" t="s">
        <v>259</v>
      </c>
      <c r="C38" s="308"/>
      <c r="D38" s="113">
        <v>1.867911941294196</v>
      </c>
      <c r="E38" s="115">
        <v>532</v>
      </c>
      <c r="F38" s="114">
        <v>374</v>
      </c>
      <c r="G38" s="114">
        <v>496</v>
      </c>
      <c r="H38" s="114">
        <v>336</v>
      </c>
      <c r="I38" s="140">
        <v>490</v>
      </c>
      <c r="J38" s="115">
        <v>42</v>
      </c>
      <c r="K38" s="116">
        <v>8.5714285714285712</v>
      </c>
    </row>
    <row r="39" spans="1:11" ht="14.1" customHeight="1" x14ac:dyDescent="0.2">
      <c r="A39" s="306">
        <v>51</v>
      </c>
      <c r="B39" s="307" t="s">
        <v>260</v>
      </c>
      <c r="C39" s="308"/>
      <c r="D39" s="113">
        <v>11.393560619360276</v>
      </c>
      <c r="E39" s="115">
        <v>3245</v>
      </c>
      <c r="F39" s="114">
        <v>1794</v>
      </c>
      <c r="G39" s="114">
        <v>2489</v>
      </c>
      <c r="H39" s="114">
        <v>1978</v>
      </c>
      <c r="I39" s="140">
        <v>2253</v>
      </c>
      <c r="J39" s="115">
        <v>992</v>
      </c>
      <c r="K39" s="116">
        <v>44.030181979582778</v>
      </c>
    </row>
    <row r="40" spans="1:11" ht="14.1" customHeight="1" x14ac:dyDescent="0.2">
      <c r="A40" s="306" t="s">
        <v>261</v>
      </c>
      <c r="B40" s="307" t="s">
        <v>262</v>
      </c>
      <c r="C40" s="308"/>
      <c r="D40" s="113">
        <v>10.782627014500894</v>
      </c>
      <c r="E40" s="115">
        <v>3071</v>
      </c>
      <c r="F40" s="114">
        <v>1649</v>
      </c>
      <c r="G40" s="114">
        <v>2292</v>
      </c>
      <c r="H40" s="114">
        <v>1853</v>
      </c>
      <c r="I40" s="140">
        <v>2103</v>
      </c>
      <c r="J40" s="115">
        <v>968</v>
      </c>
      <c r="K40" s="116">
        <v>46.029481692819779</v>
      </c>
    </row>
    <row r="41" spans="1:11" ht="14.1" customHeight="1" x14ac:dyDescent="0.2">
      <c r="A41" s="306"/>
      <c r="B41" s="307" t="s">
        <v>263</v>
      </c>
      <c r="C41" s="308"/>
      <c r="D41" s="113">
        <v>9.9680488746883888</v>
      </c>
      <c r="E41" s="115">
        <v>2839</v>
      </c>
      <c r="F41" s="114">
        <v>1452</v>
      </c>
      <c r="G41" s="114">
        <v>2041</v>
      </c>
      <c r="H41" s="114">
        <v>1653</v>
      </c>
      <c r="I41" s="140">
        <v>1789</v>
      </c>
      <c r="J41" s="115">
        <v>1050</v>
      </c>
      <c r="K41" s="116">
        <v>58.69200670765791</v>
      </c>
    </row>
    <row r="42" spans="1:11" ht="14.1" customHeight="1" x14ac:dyDescent="0.2">
      <c r="A42" s="306">
        <v>52</v>
      </c>
      <c r="B42" s="307" t="s">
        <v>264</v>
      </c>
      <c r="C42" s="308"/>
      <c r="D42" s="113">
        <v>2.3945788420350409</v>
      </c>
      <c r="E42" s="115">
        <v>682</v>
      </c>
      <c r="F42" s="114">
        <v>583</v>
      </c>
      <c r="G42" s="114">
        <v>950</v>
      </c>
      <c r="H42" s="114">
        <v>771</v>
      </c>
      <c r="I42" s="140">
        <v>770</v>
      </c>
      <c r="J42" s="115">
        <v>-88</v>
      </c>
      <c r="K42" s="116">
        <v>-11.428571428571429</v>
      </c>
    </row>
    <row r="43" spans="1:11" ht="14.1" customHeight="1" x14ac:dyDescent="0.2">
      <c r="A43" s="306" t="s">
        <v>265</v>
      </c>
      <c r="B43" s="307" t="s">
        <v>266</v>
      </c>
      <c r="C43" s="308"/>
      <c r="D43" s="113">
        <v>1.745022997787999</v>
      </c>
      <c r="E43" s="115">
        <v>497</v>
      </c>
      <c r="F43" s="114">
        <v>441</v>
      </c>
      <c r="G43" s="114">
        <v>580</v>
      </c>
      <c r="H43" s="114">
        <v>541</v>
      </c>
      <c r="I43" s="140">
        <v>595</v>
      </c>
      <c r="J43" s="115">
        <v>-98</v>
      </c>
      <c r="K43" s="116">
        <v>-16.470588235294116</v>
      </c>
    </row>
    <row r="44" spans="1:11" ht="14.1" customHeight="1" x14ac:dyDescent="0.2">
      <c r="A44" s="306">
        <v>53</v>
      </c>
      <c r="B44" s="307" t="s">
        <v>267</v>
      </c>
      <c r="C44" s="308"/>
      <c r="D44" s="113">
        <v>1.2745338997928444</v>
      </c>
      <c r="E44" s="115">
        <v>363</v>
      </c>
      <c r="F44" s="114">
        <v>302</v>
      </c>
      <c r="G44" s="114">
        <v>476</v>
      </c>
      <c r="H44" s="114">
        <v>389</v>
      </c>
      <c r="I44" s="140">
        <v>371</v>
      </c>
      <c r="J44" s="115">
        <v>-8</v>
      </c>
      <c r="K44" s="116">
        <v>-2.1563342318059298</v>
      </c>
    </row>
    <row r="45" spans="1:11" ht="14.1" customHeight="1" x14ac:dyDescent="0.2">
      <c r="A45" s="306" t="s">
        <v>268</v>
      </c>
      <c r="B45" s="307" t="s">
        <v>269</v>
      </c>
      <c r="C45" s="308"/>
      <c r="D45" s="113">
        <v>1.2394227730767879</v>
      </c>
      <c r="E45" s="115">
        <v>353</v>
      </c>
      <c r="F45" s="114">
        <v>293</v>
      </c>
      <c r="G45" s="114">
        <v>465</v>
      </c>
      <c r="H45" s="114">
        <v>348</v>
      </c>
      <c r="I45" s="140">
        <v>358</v>
      </c>
      <c r="J45" s="115">
        <v>-5</v>
      </c>
      <c r="K45" s="116">
        <v>-1.3966480446927374</v>
      </c>
    </row>
    <row r="46" spans="1:11" ht="14.1" customHeight="1" x14ac:dyDescent="0.2">
      <c r="A46" s="306">
        <v>54</v>
      </c>
      <c r="B46" s="307" t="s">
        <v>270</v>
      </c>
      <c r="C46" s="308"/>
      <c r="D46" s="113">
        <v>3.4163126294722796</v>
      </c>
      <c r="E46" s="115">
        <v>973</v>
      </c>
      <c r="F46" s="114">
        <v>834</v>
      </c>
      <c r="G46" s="114">
        <v>1122</v>
      </c>
      <c r="H46" s="114">
        <v>925</v>
      </c>
      <c r="I46" s="140">
        <v>1364</v>
      </c>
      <c r="J46" s="115">
        <v>-391</v>
      </c>
      <c r="K46" s="116">
        <v>-28.665689149560116</v>
      </c>
    </row>
    <row r="47" spans="1:11" ht="14.1" customHeight="1" x14ac:dyDescent="0.2">
      <c r="A47" s="306">
        <v>61</v>
      </c>
      <c r="B47" s="307" t="s">
        <v>271</v>
      </c>
      <c r="C47" s="308"/>
      <c r="D47" s="113">
        <v>1.9627119834275482</v>
      </c>
      <c r="E47" s="115">
        <v>559</v>
      </c>
      <c r="F47" s="114">
        <v>443</v>
      </c>
      <c r="G47" s="114">
        <v>583</v>
      </c>
      <c r="H47" s="114">
        <v>446</v>
      </c>
      <c r="I47" s="140">
        <v>579</v>
      </c>
      <c r="J47" s="115">
        <v>-20</v>
      </c>
      <c r="K47" s="116">
        <v>-3.4542314335060449</v>
      </c>
    </row>
    <row r="48" spans="1:11" ht="14.1" customHeight="1" x14ac:dyDescent="0.2">
      <c r="A48" s="306">
        <v>62</v>
      </c>
      <c r="B48" s="307" t="s">
        <v>272</v>
      </c>
      <c r="C48" s="308"/>
      <c r="D48" s="113">
        <v>6.046136020504898</v>
      </c>
      <c r="E48" s="115">
        <v>1722</v>
      </c>
      <c r="F48" s="114">
        <v>1195</v>
      </c>
      <c r="G48" s="114">
        <v>1514</v>
      </c>
      <c r="H48" s="114">
        <v>1478</v>
      </c>
      <c r="I48" s="140">
        <v>1681</v>
      </c>
      <c r="J48" s="115">
        <v>41</v>
      </c>
      <c r="K48" s="116">
        <v>2.4390243902439024</v>
      </c>
    </row>
    <row r="49" spans="1:11" ht="14.1" customHeight="1" x14ac:dyDescent="0.2">
      <c r="A49" s="306">
        <v>63</v>
      </c>
      <c r="B49" s="307" t="s">
        <v>273</v>
      </c>
      <c r="C49" s="308"/>
      <c r="D49" s="113">
        <v>5.8846248376110388</v>
      </c>
      <c r="E49" s="115">
        <v>1676</v>
      </c>
      <c r="F49" s="114">
        <v>1077</v>
      </c>
      <c r="G49" s="114">
        <v>1999</v>
      </c>
      <c r="H49" s="114">
        <v>2102</v>
      </c>
      <c r="I49" s="140">
        <v>2167</v>
      </c>
      <c r="J49" s="115">
        <v>-491</v>
      </c>
      <c r="K49" s="116">
        <v>-22.658052607291186</v>
      </c>
    </row>
    <row r="50" spans="1:11" ht="14.1" customHeight="1" x14ac:dyDescent="0.2">
      <c r="A50" s="306" t="s">
        <v>274</v>
      </c>
      <c r="B50" s="307" t="s">
        <v>275</v>
      </c>
      <c r="C50" s="308"/>
      <c r="D50" s="113">
        <v>0.89182261858783052</v>
      </c>
      <c r="E50" s="115">
        <v>254</v>
      </c>
      <c r="F50" s="114">
        <v>221</v>
      </c>
      <c r="G50" s="114">
        <v>250</v>
      </c>
      <c r="H50" s="114">
        <v>316</v>
      </c>
      <c r="I50" s="140">
        <v>332</v>
      </c>
      <c r="J50" s="115">
        <v>-78</v>
      </c>
      <c r="K50" s="116">
        <v>-23.493975903614459</v>
      </c>
    </row>
    <row r="51" spans="1:11" ht="14.1" customHeight="1" x14ac:dyDescent="0.2">
      <c r="A51" s="306" t="s">
        <v>276</v>
      </c>
      <c r="B51" s="307" t="s">
        <v>277</v>
      </c>
      <c r="C51" s="308"/>
      <c r="D51" s="113">
        <v>3.3952459534426458</v>
      </c>
      <c r="E51" s="115">
        <v>967</v>
      </c>
      <c r="F51" s="114">
        <v>723</v>
      </c>
      <c r="G51" s="114">
        <v>1211</v>
      </c>
      <c r="H51" s="114">
        <v>1115</v>
      </c>
      <c r="I51" s="140">
        <v>1105</v>
      </c>
      <c r="J51" s="115">
        <v>-138</v>
      </c>
      <c r="K51" s="116">
        <v>-12.48868778280543</v>
      </c>
    </row>
    <row r="52" spans="1:11" ht="14.1" customHeight="1" x14ac:dyDescent="0.2">
      <c r="A52" s="306">
        <v>71</v>
      </c>
      <c r="B52" s="307" t="s">
        <v>278</v>
      </c>
      <c r="C52" s="308"/>
      <c r="D52" s="113">
        <v>8.0896035953793763</v>
      </c>
      <c r="E52" s="115">
        <v>2304</v>
      </c>
      <c r="F52" s="114">
        <v>2030</v>
      </c>
      <c r="G52" s="114">
        <v>2569</v>
      </c>
      <c r="H52" s="114">
        <v>2027</v>
      </c>
      <c r="I52" s="140">
        <v>2574</v>
      </c>
      <c r="J52" s="115">
        <v>-270</v>
      </c>
      <c r="K52" s="116">
        <v>-10.48951048951049</v>
      </c>
    </row>
    <row r="53" spans="1:11" ht="14.1" customHeight="1" x14ac:dyDescent="0.2">
      <c r="A53" s="306" t="s">
        <v>279</v>
      </c>
      <c r="B53" s="307" t="s">
        <v>280</v>
      </c>
      <c r="C53" s="308"/>
      <c r="D53" s="113">
        <v>2.8791123907166183</v>
      </c>
      <c r="E53" s="115">
        <v>820</v>
      </c>
      <c r="F53" s="114">
        <v>721</v>
      </c>
      <c r="G53" s="114">
        <v>898</v>
      </c>
      <c r="H53" s="114">
        <v>778</v>
      </c>
      <c r="I53" s="140">
        <v>931</v>
      </c>
      <c r="J53" s="115">
        <v>-111</v>
      </c>
      <c r="K53" s="116">
        <v>-11.922663802363051</v>
      </c>
    </row>
    <row r="54" spans="1:11" ht="14.1" customHeight="1" x14ac:dyDescent="0.2">
      <c r="A54" s="306" t="s">
        <v>281</v>
      </c>
      <c r="B54" s="307" t="s">
        <v>282</v>
      </c>
      <c r="C54" s="308"/>
      <c r="D54" s="113">
        <v>4.3432463747761663</v>
      </c>
      <c r="E54" s="115">
        <v>1237</v>
      </c>
      <c r="F54" s="114">
        <v>1098</v>
      </c>
      <c r="G54" s="114">
        <v>1341</v>
      </c>
      <c r="H54" s="114">
        <v>1052</v>
      </c>
      <c r="I54" s="140">
        <v>1357</v>
      </c>
      <c r="J54" s="115">
        <v>-120</v>
      </c>
      <c r="K54" s="116">
        <v>-8.8430361090641121</v>
      </c>
    </row>
    <row r="55" spans="1:11" ht="14.1" customHeight="1" x14ac:dyDescent="0.2">
      <c r="A55" s="306">
        <v>72</v>
      </c>
      <c r="B55" s="307" t="s">
        <v>283</v>
      </c>
      <c r="C55" s="308"/>
      <c r="D55" s="113">
        <v>1.9592008707559425</v>
      </c>
      <c r="E55" s="115">
        <v>558</v>
      </c>
      <c r="F55" s="114">
        <v>426</v>
      </c>
      <c r="G55" s="114">
        <v>622</v>
      </c>
      <c r="H55" s="114">
        <v>482</v>
      </c>
      <c r="I55" s="140">
        <v>471</v>
      </c>
      <c r="J55" s="115">
        <v>87</v>
      </c>
      <c r="K55" s="116">
        <v>18.471337579617835</v>
      </c>
    </row>
    <row r="56" spans="1:11" ht="14.1" customHeight="1" x14ac:dyDescent="0.2">
      <c r="A56" s="306" t="s">
        <v>284</v>
      </c>
      <c r="B56" s="307" t="s">
        <v>285</v>
      </c>
      <c r="C56" s="308"/>
      <c r="D56" s="113">
        <v>0.49506688669639409</v>
      </c>
      <c r="E56" s="115">
        <v>141</v>
      </c>
      <c r="F56" s="114">
        <v>123</v>
      </c>
      <c r="G56" s="114">
        <v>252</v>
      </c>
      <c r="H56" s="114">
        <v>158</v>
      </c>
      <c r="I56" s="140">
        <v>145</v>
      </c>
      <c r="J56" s="115">
        <v>-4</v>
      </c>
      <c r="K56" s="116">
        <v>-2.7586206896551726</v>
      </c>
    </row>
    <row r="57" spans="1:11" ht="14.1" customHeight="1" x14ac:dyDescent="0.2">
      <c r="A57" s="306" t="s">
        <v>286</v>
      </c>
      <c r="B57" s="307" t="s">
        <v>287</v>
      </c>
      <c r="C57" s="308"/>
      <c r="D57" s="113">
        <v>1.155156068958253</v>
      </c>
      <c r="E57" s="115">
        <v>329</v>
      </c>
      <c r="F57" s="114">
        <v>230</v>
      </c>
      <c r="G57" s="114">
        <v>287</v>
      </c>
      <c r="H57" s="114">
        <v>236</v>
      </c>
      <c r="I57" s="140">
        <v>215</v>
      </c>
      <c r="J57" s="115">
        <v>114</v>
      </c>
      <c r="K57" s="116">
        <v>53.02325581395349</v>
      </c>
    </row>
    <row r="58" spans="1:11" ht="14.1" customHeight="1" x14ac:dyDescent="0.2">
      <c r="A58" s="306">
        <v>73</v>
      </c>
      <c r="B58" s="307" t="s">
        <v>288</v>
      </c>
      <c r="C58" s="308"/>
      <c r="D58" s="113">
        <v>1.6467118429830414</v>
      </c>
      <c r="E58" s="115">
        <v>469</v>
      </c>
      <c r="F58" s="114">
        <v>347</v>
      </c>
      <c r="G58" s="114">
        <v>503</v>
      </c>
      <c r="H58" s="114">
        <v>370</v>
      </c>
      <c r="I58" s="140">
        <v>495</v>
      </c>
      <c r="J58" s="115">
        <v>-26</v>
      </c>
      <c r="K58" s="116">
        <v>-5.2525252525252526</v>
      </c>
    </row>
    <row r="59" spans="1:11" ht="14.1" customHeight="1" x14ac:dyDescent="0.2">
      <c r="A59" s="306" t="s">
        <v>289</v>
      </c>
      <c r="B59" s="307" t="s">
        <v>290</v>
      </c>
      <c r="C59" s="308"/>
      <c r="D59" s="113">
        <v>0.88128928057301359</v>
      </c>
      <c r="E59" s="115">
        <v>251</v>
      </c>
      <c r="F59" s="114">
        <v>181</v>
      </c>
      <c r="G59" s="114">
        <v>294</v>
      </c>
      <c r="H59" s="114">
        <v>182</v>
      </c>
      <c r="I59" s="140">
        <v>283</v>
      </c>
      <c r="J59" s="115">
        <v>-32</v>
      </c>
      <c r="K59" s="116">
        <v>-11.307420494699647</v>
      </c>
    </row>
    <row r="60" spans="1:11" ht="14.1" customHeight="1" x14ac:dyDescent="0.2">
      <c r="A60" s="306">
        <v>81</v>
      </c>
      <c r="B60" s="307" t="s">
        <v>291</v>
      </c>
      <c r="C60" s="308"/>
      <c r="D60" s="113">
        <v>6.1374249499666442</v>
      </c>
      <c r="E60" s="115">
        <v>1748</v>
      </c>
      <c r="F60" s="114">
        <v>1168</v>
      </c>
      <c r="G60" s="114">
        <v>1511</v>
      </c>
      <c r="H60" s="114">
        <v>1238</v>
      </c>
      <c r="I60" s="140">
        <v>1621</v>
      </c>
      <c r="J60" s="115">
        <v>127</v>
      </c>
      <c r="K60" s="116">
        <v>7.8346699568167795</v>
      </c>
    </row>
    <row r="61" spans="1:11" ht="14.1" customHeight="1" x14ac:dyDescent="0.2">
      <c r="A61" s="306" t="s">
        <v>292</v>
      </c>
      <c r="B61" s="307" t="s">
        <v>293</v>
      </c>
      <c r="C61" s="308"/>
      <c r="D61" s="113">
        <v>1.2710227871212387</v>
      </c>
      <c r="E61" s="115">
        <v>362</v>
      </c>
      <c r="F61" s="114">
        <v>298</v>
      </c>
      <c r="G61" s="114">
        <v>295</v>
      </c>
      <c r="H61" s="114">
        <v>227</v>
      </c>
      <c r="I61" s="140">
        <v>273</v>
      </c>
      <c r="J61" s="115">
        <v>89</v>
      </c>
      <c r="K61" s="116">
        <v>32.600732600732599</v>
      </c>
    </row>
    <row r="62" spans="1:11" ht="14.1" customHeight="1" x14ac:dyDescent="0.2">
      <c r="A62" s="306" t="s">
        <v>294</v>
      </c>
      <c r="B62" s="307" t="s">
        <v>295</v>
      </c>
      <c r="C62" s="308"/>
      <c r="D62" s="113">
        <v>2.640356729047435</v>
      </c>
      <c r="E62" s="115">
        <v>752</v>
      </c>
      <c r="F62" s="114">
        <v>413</v>
      </c>
      <c r="G62" s="114">
        <v>548</v>
      </c>
      <c r="H62" s="114">
        <v>510</v>
      </c>
      <c r="I62" s="140">
        <v>787</v>
      </c>
      <c r="J62" s="115">
        <v>-35</v>
      </c>
      <c r="K62" s="116">
        <v>-4.4472681067344348</v>
      </c>
    </row>
    <row r="63" spans="1:11" ht="14.1" customHeight="1" x14ac:dyDescent="0.2">
      <c r="A63" s="306"/>
      <c r="B63" s="307" t="s">
        <v>296</v>
      </c>
      <c r="C63" s="308"/>
      <c r="D63" s="113">
        <v>2.2857343492152662</v>
      </c>
      <c r="E63" s="115">
        <v>651</v>
      </c>
      <c r="F63" s="114">
        <v>348</v>
      </c>
      <c r="G63" s="114">
        <v>487</v>
      </c>
      <c r="H63" s="114">
        <v>452</v>
      </c>
      <c r="I63" s="140">
        <v>683</v>
      </c>
      <c r="J63" s="115">
        <v>-32</v>
      </c>
      <c r="K63" s="116">
        <v>-4.6852122986822842</v>
      </c>
    </row>
    <row r="64" spans="1:11" ht="14.1" customHeight="1" x14ac:dyDescent="0.2">
      <c r="A64" s="306" t="s">
        <v>297</v>
      </c>
      <c r="B64" s="307" t="s">
        <v>298</v>
      </c>
      <c r="C64" s="308"/>
      <c r="D64" s="113">
        <v>0.87777816790140795</v>
      </c>
      <c r="E64" s="115">
        <v>250</v>
      </c>
      <c r="F64" s="114">
        <v>193</v>
      </c>
      <c r="G64" s="114">
        <v>239</v>
      </c>
      <c r="H64" s="114">
        <v>177</v>
      </c>
      <c r="I64" s="140">
        <v>204</v>
      </c>
      <c r="J64" s="115">
        <v>46</v>
      </c>
      <c r="K64" s="116">
        <v>22.549019607843139</v>
      </c>
    </row>
    <row r="65" spans="1:11" ht="14.1" customHeight="1" x14ac:dyDescent="0.2">
      <c r="A65" s="306" t="s">
        <v>299</v>
      </c>
      <c r="B65" s="307" t="s">
        <v>300</v>
      </c>
      <c r="C65" s="308"/>
      <c r="D65" s="113">
        <v>0.67062252027667568</v>
      </c>
      <c r="E65" s="115">
        <v>191</v>
      </c>
      <c r="F65" s="114">
        <v>127</v>
      </c>
      <c r="G65" s="114">
        <v>186</v>
      </c>
      <c r="H65" s="114">
        <v>183</v>
      </c>
      <c r="I65" s="140">
        <v>194</v>
      </c>
      <c r="J65" s="115">
        <v>-3</v>
      </c>
      <c r="K65" s="116">
        <v>-1.5463917525773196</v>
      </c>
    </row>
    <row r="66" spans="1:11" ht="14.1" customHeight="1" x14ac:dyDescent="0.2">
      <c r="A66" s="306">
        <v>82</v>
      </c>
      <c r="B66" s="307" t="s">
        <v>301</v>
      </c>
      <c r="C66" s="308"/>
      <c r="D66" s="113">
        <v>2.9317790807907027</v>
      </c>
      <c r="E66" s="115">
        <v>835</v>
      </c>
      <c r="F66" s="114">
        <v>580</v>
      </c>
      <c r="G66" s="114">
        <v>790</v>
      </c>
      <c r="H66" s="114">
        <v>668</v>
      </c>
      <c r="I66" s="140">
        <v>875</v>
      </c>
      <c r="J66" s="115">
        <v>-40</v>
      </c>
      <c r="K66" s="116">
        <v>-4.5714285714285712</v>
      </c>
    </row>
    <row r="67" spans="1:11" ht="14.1" customHeight="1" x14ac:dyDescent="0.2">
      <c r="A67" s="306" t="s">
        <v>302</v>
      </c>
      <c r="B67" s="307" t="s">
        <v>303</v>
      </c>
      <c r="C67" s="308"/>
      <c r="D67" s="113">
        <v>1.867911941294196</v>
      </c>
      <c r="E67" s="115">
        <v>532</v>
      </c>
      <c r="F67" s="114">
        <v>392</v>
      </c>
      <c r="G67" s="114">
        <v>494</v>
      </c>
      <c r="H67" s="114">
        <v>392</v>
      </c>
      <c r="I67" s="140">
        <v>567</v>
      </c>
      <c r="J67" s="115">
        <v>-35</v>
      </c>
      <c r="K67" s="116">
        <v>-6.1728395061728394</v>
      </c>
    </row>
    <row r="68" spans="1:11" ht="14.1" customHeight="1" x14ac:dyDescent="0.2">
      <c r="A68" s="306" t="s">
        <v>304</v>
      </c>
      <c r="B68" s="307" t="s">
        <v>305</v>
      </c>
      <c r="C68" s="308"/>
      <c r="D68" s="113">
        <v>0.77595590042484464</v>
      </c>
      <c r="E68" s="115">
        <v>221</v>
      </c>
      <c r="F68" s="114">
        <v>129</v>
      </c>
      <c r="G68" s="114">
        <v>209</v>
      </c>
      <c r="H68" s="114">
        <v>211</v>
      </c>
      <c r="I68" s="140">
        <v>217</v>
      </c>
      <c r="J68" s="115">
        <v>4</v>
      </c>
      <c r="K68" s="116">
        <v>1.8433179723502304</v>
      </c>
    </row>
    <row r="69" spans="1:11" ht="14.1" customHeight="1" x14ac:dyDescent="0.2">
      <c r="A69" s="306">
        <v>83</v>
      </c>
      <c r="B69" s="307" t="s">
        <v>306</v>
      </c>
      <c r="C69" s="308"/>
      <c r="D69" s="113">
        <v>3.9780906569291807</v>
      </c>
      <c r="E69" s="115">
        <v>1133</v>
      </c>
      <c r="F69" s="114">
        <v>590</v>
      </c>
      <c r="G69" s="114">
        <v>843</v>
      </c>
      <c r="H69" s="114">
        <v>644</v>
      </c>
      <c r="I69" s="140">
        <v>1128</v>
      </c>
      <c r="J69" s="115">
        <v>5</v>
      </c>
      <c r="K69" s="116">
        <v>0.4432624113475177</v>
      </c>
    </row>
    <row r="70" spans="1:11" ht="14.1" customHeight="1" x14ac:dyDescent="0.2">
      <c r="A70" s="306" t="s">
        <v>307</v>
      </c>
      <c r="B70" s="307" t="s">
        <v>308</v>
      </c>
      <c r="C70" s="308"/>
      <c r="D70" s="113">
        <v>3.5286682349636598</v>
      </c>
      <c r="E70" s="115">
        <v>1005</v>
      </c>
      <c r="F70" s="114">
        <v>514</v>
      </c>
      <c r="G70" s="114">
        <v>712</v>
      </c>
      <c r="H70" s="114">
        <v>543</v>
      </c>
      <c r="I70" s="140">
        <v>1014</v>
      </c>
      <c r="J70" s="115">
        <v>-9</v>
      </c>
      <c r="K70" s="116">
        <v>-0.8875739644970414</v>
      </c>
    </row>
    <row r="71" spans="1:11" ht="14.1" customHeight="1" x14ac:dyDescent="0.2">
      <c r="A71" s="306"/>
      <c r="B71" s="307" t="s">
        <v>309</v>
      </c>
      <c r="C71" s="308"/>
      <c r="D71" s="113">
        <v>2.0820898142621398</v>
      </c>
      <c r="E71" s="115">
        <v>593</v>
      </c>
      <c r="F71" s="114">
        <v>261</v>
      </c>
      <c r="G71" s="114">
        <v>349</v>
      </c>
      <c r="H71" s="114">
        <v>260</v>
      </c>
      <c r="I71" s="140">
        <v>595</v>
      </c>
      <c r="J71" s="115">
        <v>-2</v>
      </c>
      <c r="K71" s="116">
        <v>-0.33613445378151263</v>
      </c>
    </row>
    <row r="72" spans="1:11" ht="14.1" customHeight="1" x14ac:dyDescent="0.2">
      <c r="A72" s="306">
        <v>84</v>
      </c>
      <c r="B72" s="307" t="s">
        <v>310</v>
      </c>
      <c r="C72" s="308"/>
      <c r="D72" s="113">
        <v>3.7252905445735753</v>
      </c>
      <c r="E72" s="115">
        <v>1061</v>
      </c>
      <c r="F72" s="114">
        <v>652</v>
      </c>
      <c r="G72" s="114">
        <v>1254</v>
      </c>
      <c r="H72" s="114">
        <v>757</v>
      </c>
      <c r="I72" s="140">
        <v>1236</v>
      </c>
      <c r="J72" s="115">
        <v>-175</v>
      </c>
      <c r="K72" s="116">
        <v>-14.158576051779935</v>
      </c>
    </row>
    <row r="73" spans="1:11" ht="14.1" customHeight="1" x14ac:dyDescent="0.2">
      <c r="A73" s="306" t="s">
        <v>311</v>
      </c>
      <c r="B73" s="307" t="s">
        <v>312</v>
      </c>
      <c r="C73" s="308"/>
      <c r="D73" s="113">
        <v>1.2815561251360557</v>
      </c>
      <c r="E73" s="115">
        <v>365</v>
      </c>
      <c r="F73" s="114">
        <v>80</v>
      </c>
      <c r="G73" s="114">
        <v>326</v>
      </c>
      <c r="H73" s="114">
        <v>143</v>
      </c>
      <c r="I73" s="140">
        <v>477</v>
      </c>
      <c r="J73" s="115">
        <v>-112</v>
      </c>
      <c r="K73" s="116">
        <v>-23.480083857442349</v>
      </c>
    </row>
    <row r="74" spans="1:11" ht="14.1" customHeight="1" x14ac:dyDescent="0.2">
      <c r="A74" s="306" t="s">
        <v>313</v>
      </c>
      <c r="B74" s="307" t="s">
        <v>314</v>
      </c>
      <c r="C74" s="308"/>
      <c r="D74" s="113">
        <v>0.28440012640005619</v>
      </c>
      <c r="E74" s="115">
        <v>81</v>
      </c>
      <c r="F74" s="114">
        <v>19</v>
      </c>
      <c r="G74" s="114">
        <v>33</v>
      </c>
      <c r="H74" s="114">
        <v>50</v>
      </c>
      <c r="I74" s="140">
        <v>97</v>
      </c>
      <c r="J74" s="115">
        <v>-16</v>
      </c>
      <c r="K74" s="116">
        <v>-16.494845360824741</v>
      </c>
    </row>
    <row r="75" spans="1:11" ht="14.1" customHeight="1" x14ac:dyDescent="0.2">
      <c r="A75" s="306" t="s">
        <v>315</v>
      </c>
      <c r="B75" s="307" t="s">
        <v>316</v>
      </c>
      <c r="C75" s="308"/>
      <c r="D75" s="113">
        <v>1.6958674203855202</v>
      </c>
      <c r="E75" s="115">
        <v>483</v>
      </c>
      <c r="F75" s="114">
        <v>480</v>
      </c>
      <c r="G75" s="114">
        <v>761</v>
      </c>
      <c r="H75" s="114">
        <v>476</v>
      </c>
      <c r="I75" s="140">
        <v>514</v>
      </c>
      <c r="J75" s="115">
        <v>-31</v>
      </c>
      <c r="K75" s="116">
        <v>-6.0311284046692606</v>
      </c>
    </row>
    <row r="76" spans="1:11" ht="14.1" customHeight="1" x14ac:dyDescent="0.2">
      <c r="A76" s="306">
        <v>91</v>
      </c>
      <c r="B76" s="307" t="s">
        <v>317</v>
      </c>
      <c r="C76" s="308"/>
      <c r="D76" s="113">
        <v>0.38973350654822514</v>
      </c>
      <c r="E76" s="115">
        <v>111</v>
      </c>
      <c r="F76" s="114">
        <v>71</v>
      </c>
      <c r="G76" s="114">
        <v>125</v>
      </c>
      <c r="H76" s="114">
        <v>95</v>
      </c>
      <c r="I76" s="140">
        <v>136</v>
      </c>
      <c r="J76" s="115">
        <v>-25</v>
      </c>
      <c r="K76" s="116">
        <v>-18.382352941176471</v>
      </c>
    </row>
    <row r="77" spans="1:11" ht="14.1" customHeight="1" x14ac:dyDescent="0.2">
      <c r="A77" s="306">
        <v>92</v>
      </c>
      <c r="B77" s="307" t="s">
        <v>318</v>
      </c>
      <c r="C77" s="308"/>
      <c r="D77" s="113">
        <v>10.845827042589796</v>
      </c>
      <c r="E77" s="115">
        <v>3089</v>
      </c>
      <c r="F77" s="114">
        <v>2820</v>
      </c>
      <c r="G77" s="114">
        <v>2964</v>
      </c>
      <c r="H77" s="114">
        <v>2983</v>
      </c>
      <c r="I77" s="140">
        <v>3056</v>
      </c>
      <c r="J77" s="115">
        <v>33</v>
      </c>
      <c r="K77" s="116">
        <v>1.0798429319371727</v>
      </c>
    </row>
    <row r="78" spans="1:11" ht="14.1" customHeight="1" x14ac:dyDescent="0.2">
      <c r="A78" s="306">
        <v>93</v>
      </c>
      <c r="B78" s="307" t="s">
        <v>319</v>
      </c>
      <c r="C78" s="308"/>
      <c r="D78" s="113">
        <v>0.12640005617780276</v>
      </c>
      <c r="E78" s="115">
        <v>36</v>
      </c>
      <c r="F78" s="114">
        <v>35</v>
      </c>
      <c r="G78" s="114">
        <v>25</v>
      </c>
      <c r="H78" s="114">
        <v>23</v>
      </c>
      <c r="I78" s="140">
        <v>26</v>
      </c>
      <c r="J78" s="115">
        <v>10</v>
      </c>
      <c r="K78" s="116">
        <v>38.46153846153846</v>
      </c>
    </row>
    <row r="79" spans="1:11" ht="14.1" customHeight="1" x14ac:dyDescent="0.2">
      <c r="A79" s="306">
        <v>94</v>
      </c>
      <c r="B79" s="307" t="s">
        <v>320</v>
      </c>
      <c r="C79" s="308"/>
      <c r="D79" s="113">
        <v>6.2357361047716022</v>
      </c>
      <c r="E79" s="115">
        <v>1776</v>
      </c>
      <c r="F79" s="114">
        <v>1494</v>
      </c>
      <c r="G79" s="114">
        <v>1665</v>
      </c>
      <c r="H79" s="114">
        <v>2088</v>
      </c>
      <c r="I79" s="140">
        <v>1817</v>
      </c>
      <c r="J79" s="115">
        <v>-41</v>
      </c>
      <c r="K79" s="116">
        <v>-2.2564667033571824</v>
      </c>
    </row>
    <row r="80" spans="1:11" ht="14.1" customHeight="1" x14ac:dyDescent="0.2">
      <c r="A80" s="310" t="s">
        <v>321</v>
      </c>
      <c r="B80" s="311" t="s">
        <v>322</v>
      </c>
      <c r="C80" s="312"/>
      <c r="D80" s="125">
        <v>0.49155577402478845</v>
      </c>
      <c r="E80" s="143">
        <v>140</v>
      </c>
      <c r="F80" s="144">
        <v>30</v>
      </c>
      <c r="G80" s="144">
        <v>37</v>
      </c>
      <c r="H80" s="144">
        <v>42</v>
      </c>
      <c r="I80" s="145">
        <v>128</v>
      </c>
      <c r="J80" s="143">
        <v>12</v>
      </c>
      <c r="K80" s="146">
        <v>9.375</v>
      </c>
    </row>
    <row r="81" spans="1:11" s="269" customFormat="1" ht="11.25" customHeight="1" x14ac:dyDescent="0.15">
      <c r="A81" s="214" t="s">
        <v>122</v>
      </c>
      <c r="B81" s="271"/>
      <c r="C81" s="271"/>
      <c r="D81" s="272"/>
      <c r="E81" s="272"/>
      <c r="F81" s="272"/>
      <c r="G81" s="272"/>
      <c r="H81" s="272"/>
      <c r="I81" s="272"/>
      <c r="J81" s="150"/>
      <c r="K81" s="269" t="s">
        <v>45</v>
      </c>
    </row>
    <row r="82" spans="1:11" s="151" customFormat="1" ht="12.75" customHeight="1" x14ac:dyDescent="0.2">
      <c r="A82" s="277" t="s">
        <v>323</v>
      </c>
      <c r="B82" s="97"/>
      <c r="C82" s="97"/>
      <c r="D82" s="155"/>
      <c r="E82" s="156"/>
      <c r="F82" s="156"/>
      <c r="G82" s="156"/>
      <c r="H82" s="156"/>
      <c r="I82" s="156"/>
      <c r="J82" s="156"/>
      <c r="K82" s="157"/>
    </row>
    <row r="83" spans="1:11" ht="21.75" customHeight="1" x14ac:dyDescent="0.2">
      <c r="A83" s="656" t="s">
        <v>371</v>
      </c>
      <c r="B83" s="656"/>
      <c r="C83" s="656"/>
      <c r="D83" s="656"/>
      <c r="E83" s="656"/>
      <c r="F83" s="656"/>
      <c r="G83" s="656"/>
      <c r="H83" s="656"/>
      <c r="I83" s="656"/>
      <c r="J83" s="656"/>
      <c r="K83" s="656"/>
    </row>
    <row r="84" spans="1:11" s="406" customFormat="1" ht="21" customHeight="1" x14ac:dyDescent="0.2">
      <c r="A84" s="619" t="s">
        <v>324</v>
      </c>
      <c r="B84" s="619"/>
      <c r="C84" s="619"/>
      <c r="D84" s="619"/>
      <c r="E84" s="619"/>
      <c r="F84" s="619"/>
      <c r="G84" s="619"/>
      <c r="H84" s="619"/>
      <c r="I84" s="619"/>
      <c r="J84" s="619"/>
      <c r="K84" s="619"/>
    </row>
    <row r="85" spans="1:11" ht="11.25" x14ac:dyDescent="0.2">
      <c r="A85" s="619" t="s">
        <v>365</v>
      </c>
      <c r="B85" s="619"/>
      <c r="C85" s="619"/>
      <c r="D85" s="619"/>
      <c r="E85" s="619"/>
      <c r="F85" s="619"/>
      <c r="G85" s="619"/>
      <c r="H85" s="619"/>
      <c r="I85" s="619"/>
      <c r="J85" s="619"/>
      <c r="K85" s="619"/>
    </row>
    <row r="86" spans="1:11" ht="18" customHeight="1" x14ac:dyDescent="0.2">
      <c r="A86" s="619"/>
      <c r="B86" s="619"/>
      <c r="C86" s="619"/>
      <c r="D86" s="619"/>
      <c r="E86" s="619"/>
      <c r="F86" s="619"/>
      <c r="G86" s="619"/>
      <c r="H86" s="619"/>
      <c r="I86" s="619"/>
      <c r="J86" s="619"/>
      <c r="K86" s="619"/>
    </row>
    <row r="87" spans="1:11" ht="15.95" customHeight="1" x14ac:dyDescent="0.2">
      <c r="A87" s="407"/>
      <c r="B87" s="110"/>
      <c r="C87" s="110"/>
    </row>
  </sheetData>
  <mergeCells count="16">
    <mergeCell ref="A86:K86"/>
    <mergeCell ref="A3:K3"/>
    <mergeCell ref="A4:K4"/>
    <mergeCell ref="A5:E5"/>
    <mergeCell ref="A7:C10"/>
    <mergeCell ref="D7:D10"/>
    <mergeCell ref="E7:I7"/>
    <mergeCell ref="J7:K8"/>
    <mergeCell ref="E8:E9"/>
    <mergeCell ref="F8:F9"/>
    <mergeCell ref="G8:G9"/>
    <mergeCell ref="H8:H9"/>
    <mergeCell ref="I8:I9"/>
    <mergeCell ref="A83:K83"/>
    <mergeCell ref="A84:K84"/>
    <mergeCell ref="A85:K85"/>
  </mergeCells>
  <printOptions horizontalCentered="1"/>
  <pageMargins left="0.70866141732283461" right="0.31496062992125984" top="0.74803149606299213" bottom="0.74803149606299213" header="0.31496062992125984" footer="0.31496062992125984"/>
  <pageSetup paperSize="9" scale="76" fitToHeight="2" orientation="portrait" r:id="rId1"/>
  <headerFooter alignWithMargins="0"/>
  <rowBreaks count="1" manualBreakCount="1">
    <brk id="64"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pageSetUpPr fitToPage="1"/>
  </sheetPr>
  <dimension ref="A1:Q88"/>
  <sheetViews>
    <sheetView showGridLines="0" zoomScaleNormal="100" workbookViewId="0">
      <selection activeCell="A2" sqref="A2"/>
    </sheetView>
  </sheetViews>
  <sheetFormatPr baseColWidth="10" defaultColWidth="8.85546875" defaultRowHeight="15.95" customHeight="1" x14ac:dyDescent="0.2"/>
  <cols>
    <col min="1" max="1" width="16.85546875" style="97" customWidth="1"/>
    <col min="2" max="2" width="9.7109375" style="155" customWidth="1"/>
    <col min="3" max="9" width="9.7109375" style="156" customWidth="1"/>
    <col min="10" max="10" width="9.7109375" style="157" customWidth="1"/>
    <col min="11" max="11" width="9.7109375" style="97" customWidth="1"/>
    <col min="12" max="12" width="9.7109375" style="156" customWidth="1"/>
    <col min="13" max="13" width="9.7109375" style="97" customWidth="1"/>
    <col min="14" max="16384" width="8.85546875" style="97"/>
  </cols>
  <sheetData>
    <row r="1" spans="1:13" s="91" customFormat="1" ht="36.75" customHeight="1" x14ac:dyDescent="0.2">
      <c r="A1" s="89" t="s">
        <v>78</v>
      </c>
      <c r="B1" s="89"/>
      <c r="C1" s="90"/>
      <c r="D1" s="90"/>
      <c r="E1" s="90"/>
      <c r="F1" s="90"/>
      <c r="G1" s="90"/>
      <c r="H1" s="89"/>
      <c r="I1" s="89"/>
      <c r="J1" s="89"/>
      <c r="K1" s="409"/>
      <c r="L1" s="89"/>
      <c r="M1" s="15" t="s">
        <v>6</v>
      </c>
    </row>
    <row r="2" spans="1:13" s="91" customFormat="1" ht="11.25" customHeight="1" x14ac:dyDescent="0.2">
      <c r="A2" s="93"/>
      <c r="B2" s="93"/>
      <c r="C2" s="93"/>
      <c r="D2" s="93"/>
      <c r="E2" s="93"/>
      <c r="F2" s="93"/>
      <c r="G2" s="93"/>
      <c r="H2" s="93"/>
      <c r="I2" s="93"/>
      <c r="J2" s="93"/>
      <c r="K2" s="93"/>
      <c r="L2" s="93"/>
      <c r="M2" s="93"/>
    </row>
    <row r="3" spans="1:13" s="94" customFormat="1" ht="24.95" customHeight="1" x14ac:dyDescent="0.2">
      <c r="A3" s="569" t="s">
        <v>372</v>
      </c>
      <c r="B3" s="570"/>
      <c r="C3" s="570"/>
      <c r="D3" s="570"/>
      <c r="E3" s="570"/>
      <c r="F3" s="570"/>
      <c r="G3" s="570"/>
      <c r="H3" s="570"/>
      <c r="I3" s="570"/>
      <c r="J3" s="570"/>
      <c r="K3" s="570"/>
    </row>
    <row r="4" spans="1:13" s="94" customFormat="1" ht="12" customHeight="1" x14ac:dyDescent="0.2">
      <c r="A4" s="410" t="s">
        <v>373</v>
      </c>
      <c r="B4" s="411"/>
      <c r="C4" s="411"/>
      <c r="D4" s="411"/>
      <c r="E4" s="411"/>
      <c r="F4" s="411"/>
      <c r="G4" s="411"/>
      <c r="H4" s="411"/>
      <c r="I4" s="411"/>
      <c r="J4" s="411"/>
      <c r="K4" s="411"/>
      <c r="L4" s="411"/>
      <c r="M4" s="411"/>
    </row>
    <row r="5" spans="1:13" s="94" customFormat="1" ht="12" customHeight="1" x14ac:dyDescent="0.2">
      <c r="A5" s="662" t="s">
        <v>374</v>
      </c>
      <c r="B5" s="662"/>
      <c r="C5" s="412"/>
      <c r="D5" s="412"/>
      <c r="E5" s="412"/>
      <c r="F5" s="413"/>
      <c r="G5" s="413"/>
      <c r="H5" s="413"/>
      <c r="I5" s="413"/>
      <c r="J5" s="413"/>
      <c r="K5" s="413"/>
      <c r="L5" s="413"/>
      <c r="M5" s="413"/>
    </row>
    <row r="6" spans="1:13" s="94" customFormat="1" ht="11.25" customHeight="1" x14ac:dyDescent="0.2">
      <c r="A6" s="227"/>
      <c r="B6" s="228"/>
      <c r="C6" s="228"/>
      <c r="D6" s="228"/>
      <c r="E6" s="228"/>
      <c r="F6" s="228"/>
      <c r="G6" s="228"/>
      <c r="H6" s="228"/>
      <c r="I6" s="228"/>
      <c r="J6" s="228"/>
      <c r="L6" s="228"/>
    </row>
    <row r="7" spans="1:13" s="91" customFormat="1" ht="33.950000000000003" customHeight="1" x14ac:dyDescent="0.2">
      <c r="A7" s="581" t="s">
        <v>375</v>
      </c>
      <c r="B7" s="663" t="s">
        <v>376</v>
      </c>
      <c r="C7" s="663"/>
      <c r="D7" s="663"/>
      <c r="E7" s="663"/>
      <c r="F7" s="663"/>
      <c r="G7" s="663"/>
      <c r="H7" s="664"/>
      <c r="I7" s="663" t="s">
        <v>377</v>
      </c>
      <c r="J7" s="663"/>
      <c r="K7" s="664"/>
      <c r="L7" s="659" t="s">
        <v>378</v>
      </c>
      <c r="M7" s="660"/>
    </row>
    <row r="8" spans="1:13" ht="23.85" customHeight="1" x14ac:dyDescent="0.2">
      <c r="A8" s="582"/>
      <c r="B8" s="414" t="s">
        <v>104</v>
      </c>
      <c r="C8" s="415" t="s">
        <v>106</v>
      </c>
      <c r="D8" s="415" t="s">
        <v>107</v>
      </c>
      <c r="E8" s="415" t="s">
        <v>379</v>
      </c>
      <c r="F8" s="415" t="s">
        <v>380</v>
      </c>
      <c r="G8" s="415" t="s">
        <v>108</v>
      </c>
      <c r="H8" s="416" t="s">
        <v>381</v>
      </c>
      <c r="I8" s="414" t="s">
        <v>104</v>
      </c>
      <c r="J8" s="414" t="s">
        <v>382</v>
      </c>
      <c r="K8" s="417" t="s">
        <v>383</v>
      </c>
      <c r="L8" s="418" t="s">
        <v>384</v>
      </c>
      <c r="M8" s="419" t="s">
        <v>385</v>
      </c>
    </row>
    <row r="9" spans="1:13" ht="12" customHeight="1" x14ac:dyDescent="0.2">
      <c r="A9" s="583"/>
      <c r="B9" s="100">
        <v>1</v>
      </c>
      <c r="C9" s="100">
        <v>2</v>
      </c>
      <c r="D9" s="100">
        <v>3</v>
      </c>
      <c r="E9" s="100">
        <v>4</v>
      </c>
      <c r="F9" s="100">
        <v>5</v>
      </c>
      <c r="G9" s="100">
        <v>6</v>
      </c>
      <c r="H9" s="100">
        <v>7</v>
      </c>
      <c r="I9" s="100">
        <v>8</v>
      </c>
      <c r="J9" s="100">
        <v>9</v>
      </c>
      <c r="K9" s="420">
        <v>10</v>
      </c>
      <c r="L9" s="421">
        <v>11</v>
      </c>
      <c r="M9" s="421">
        <v>12</v>
      </c>
    </row>
    <row r="10" spans="1:13" ht="11.1" customHeight="1" x14ac:dyDescent="0.2">
      <c r="A10" s="422" t="s">
        <v>386</v>
      </c>
      <c r="B10" s="115">
        <v>216854</v>
      </c>
      <c r="C10" s="114">
        <v>105536</v>
      </c>
      <c r="D10" s="114">
        <v>111318</v>
      </c>
      <c r="E10" s="114">
        <v>167310</v>
      </c>
      <c r="F10" s="114">
        <v>46948</v>
      </c>
      <c r="G10" s="114">
        <v>26254</v>
      </c>
      <c r="H10" s="114">
        <v>57197</v>
      </c>
      <c r="I10" s="115">
        <v>40619</v>
      </c>
      <c r="J10" s="114">
        <v>32767</v>
      </c>
      <c r="K10" s="114">
        <v>7852</v>
      </c>
      <c r="L10" s="423">
        <v>30927</v>
      </c>
      <c r="M10" s="424">
        <v>27138</v>
      </c>
    </row>
    <row r="11" spans="1:13" ht="11.1" customHeight="1" x14ac:dyDescent="0.2">
      <c r="A11" s="422" t="s">
        <v>387</v>
      </c>
      <c r="B11" s="115">
        <v>216983</v>
      </c>
      <c r="C11" s="114">
        <v>105142</v>
      </c>
      <c r="D11" s="114">
        <v>111841</v>
      </c>
      <c r="E11" s="114">
        <v>166427</v>
      </c>
      <c r="F11" s="114">
        <v>48001</v>
      </c>
      <c r="G11" s="114">
        <v>25622</v>
      </c>
      <c r="H11" s="114">
        <v>57514</v>
      </c>
      <c r="I11" s="115">
        <v>40880</v>
      </c>
      <c r="J11" s="114">
        <v>33099</v>
      </c>
      <c r="K11" s="114">
        <v>7781</v>
      </c>
      <c r="L11" s="423">
        <v>26004</v>
      </c>
      <c r="M11" s="424">
        <v>26466</v>
      </c>
    </row>
    <row r="12" spans="1:13" ht="15" customHeight="1" x14ac:dyDescent="0.2">
      <c r="A12" s="422" t="s">
        <v>388</v>
      </c>
      <c r="B12" s="115">
        <v>215097</v>
      </c>
      <c r="C12" s="114">
        <v>104298</v>
      </c>
      <c r="D12" s="114">
        <v>110799</v>
      </c>
      <c r="E12" s="114">
        <v>162125</v>
      </c>
      <c r="F12" s="114">
        <v>51011</v>
      </c>
      <c r="G12" s="114">
        <v>24063</v>
      </c>
      <c r="H12" s="114">
        <v>57645</v>
      </c>
      <c r="I12" s="115">
        <v>40171</v>
      </c>
      <c r="J12" s="114">
        <v>32648</v>
      </c>
      <c r="K12" s="114">
        <v>7523</v>
      </c>
      <c r="L12" s="423">
        <v>27976</v>
      </c>
      <c r="M12" s="424">
        <v>29801</v>
      </c>
    </row>
    <row r="13" spans="1:13" s="110" customFormat="1" ht="11.1" customHeight="1" x14ac:dyDescent="0.2">
      <c r="A13" s="422" t="s">
        <v>389</v>
      </c>
      <c r="B13" s="115">
        <v>216522</v>
      </c>
      <c r="C13" s="114">
        <v>105748</v>
      </c>
      <c r="D13" s="114">
        <v>110774</v>
      </c>
      <c r="E13" s="114">
        <v>162724</v>
      </c>
      <c r="F13" s="114">
        <v>51881</v>
      </c>
      <c r="G13" s="114">
        <v>23237</v>
      </c>
      <c r="H13" s="114">
        <v>58566</v>
      </c>
      <c r="I13" s="115">
        <v>41605</v>
      </c>
      <c r="J13" s="114">
        <v>33704</v>
      </c>
      <c r="K13" s="114">
        <v>7901</v>
      </c>
      <c r="L13" s="423">
        <v>28448</v>
      </c>
      <c r="M13" s="424">
        <v>27092</v>
      </c>
    </row>
    <row r="14" spans="1:13" ht="11.1" customHeight="1" x14ac:dyDescent="0.2">
      <c r="A14" s="422" t="s">
        <v>390</v>
      </c>
      <c r="B14" s="115">
        <v>222458</v>
      </c>
      <c r="C14" s="114">
        <v>109082</v>
      </c>
      <c r="D14" s="114">
        <v>113376</v>
      </c>
      <c r="E14" s="114">
        <v>167851</v>
      </c>
      <c r="F14" s="114">
        <v>53448</v>
      </c>
      <c r="G14" s="114">
        <v>25201</v>
      </c>
      <c r="H14" s="114">
        <v>59919</v>
      </c>
      <c r="I14" s="115">
        <v>40933</v>
      </c>
      <c r="J14" s="114">
        <v>32736</v>
      </c>
      <c r="K14" s="114">
        <v>8197</v>
      </c>
      <c r="L14" s="423">
        <v>34752</v>
      </c>
      <c r="M14" s="424">
        <v>29895</v>
      </c>
    </row>
    <row r="15" spans="1:13" ht="11.1" customHeight="1" x14ac:dyDescent="0.2">
      <c r="A15" s="422" t="s">
        <v>387</v>
      </c>
      <c r="B15" s="115">
        <v>223259</v>
      </c>
      <c r="C15" s="114">
        <v>108784</v>
      </c>
      <c r="D15" s="114">
        <v>114475</v>
      </c>
      <c r="E15" s="114">
        <v>168707</v>
      </c>
      <c r="F15" s="114">
        <v>54327</v>
      </c>
      <c r="G15" s="114">
        <v>24585</v>
      </c>
      <c r="H15" s="114">
        <v>60799</v>
      </c>
      <c r="I15" s="115">
        <v>42898</v>
      </c>
      <c r="J15" s="114">
        <v>34065</v>
      </c>
      <c r="K15" s="114">
        <v>8833</v>
      </c>
      <c r="L15" s="423">
        <v>29230</v>
      </c>
      <c r="M15" s="424">
        <v>29173</v>
      </c>
    </row>
    <row r="16" spans="1:13" ht="15" customHeight="1" x14ac:dyDescent="0.2">
      <c r="A16" s="422" t="s">
        <v>391</v>
      </c>
      <c r="B16" s="115">
        <v>221965</v>
      </c>
      <c r="C16" s="114">
        <v>107754</v>
      </c>
      <c r="D16" s="114">
        <v>114211</v>
      </c>
      <c r="E16" s="114">
        <v>166047</v>
      </c>
      <c r="F16" s="114">
        <v>55370</v>
      </c>
      <c r="G16" s="114">
        <v>23372</v>
      </c>
      <c r="H16" s="114">
        <v>60884</v>
      </c>
      <c r="I16" s="115">
        <v>42646</v>
      </c>
      <c r="J16" s="114">
        <v>33783</v>
      </c>
      <c r="K16" s="114">
        <v>8863</v>
      </c>
      <c r="L16" s="423">
        <v>30061</v>
      </c>
      <c r="M16" s="424">
        <v>31384</v>
      </c>
    </row>
    <row r="17" spans="1:13" s="110" customFormat="1" ht="11.1" customHeight="1" x14ac:dyDescent="0.2">
      <c r="A17" s="422" t="s">
        <v>389</v>
      </c>
      <c r="B17" s="115">
        <v>224028</v>
      </c>
      <c r="C17" s="114">
        <v>109257</v>
      </c>
      <c r="D17" s="114">
        <v>114771</v>
      </c>
      <c r="E17" s="114">
        <v>166778</v>
      </c>
      <c r="F17" s="114">
        <v>56728</v>
      </c>
      <c r="G17" s="114">
        <v>22430</v>
      </c>
      <c r="H17" s="114">
        <v>62117</v>
      </c>
      <c r="I17" s="115">
        <v>44284</v>
      </c>
      <c r="J17" s="114">
        <v>35010</v>
      </c>
      <c r="K17" s="114">
        <v>9274</v>
      </c>
      <c r="L17" s="423">
        <v>27640</v>
      </c>
      <c r="M17" s="424">
        <v>25677</v>
      </c>
    </row>
    <row r="18" spans="1:13" ht="11.1" customHeight="1" x14ac:dyDescent="0.2">
      <c r="A18" s="422" t="s">
        <v>390</v>
      </c>
      <c r="B18" s="115">
        <v>228399</v>
      </c>
      <c r="C18" s="114">
        <v>111475</v>
      </c>
      <c r="D18" s="114">
        <v>116924</v>
      </c>
      <c r="E18" s="114">
        <v>170217</v>
      </c>
      <c r="F18" s="114">
        <v>57823</v>
      </c>
      <c r="G18" s="114">
        <v>23759</v>
      </c>
      <c r="H18" s="114">
        <v>63253</v>
      </c>
      <c r="I18" s="115">
        <v>43861</v>
      </c>
      <c r="J18" s="114">
        <v>33904</v>
      </c>
      <c r="K18" s="114">
        <v>9957</v>
      </c>
      <c r="L18" s="423">
        <v>34680</v>
      </c>
      <c r="M18" s="424">
        <v>30616</v>
      </c>
    </row>
    <row r="19" spans="1:13" ht="11.1" customHeight="1" x14ac:dyDescent="0.2">
      <c r="A19" s="422" t="s">
        <v>387</v>
      </c>
      <c r="B19" s="115">
        <v>230046</v>
      </c>
      <c r="C19" s="114">
        <v>111759</v>
      </c>
      <c r="D19" s="114">
        <v>118287</v>
      </c>
      <c r="E19" s="114">
        <v>171236</v>
      </c>
      <c r="F19" s="114">
        <v>58766</v>
      </c>
      <c r="G19" s="114">
        <v>23576</v>
      </c>
      <c r="H19" s="114">
        <v>63896</v>
      </c>
      <c r="I19" s="115">
        <v>45737</v>
      </c>
      <c r="J19" s="114">
        <v>35542</v>
      </c>
      <c r="K19" s="114">
        <v>10195</v>
      </c>
      <c r="L19" s="423">
        <v>28527</v>
      </c>
      <c r="M19" s="424">
        <v>27744</v>
      </c>
    </row>
    <row r="20" spans="1:13" ht="15" customHeight="1" x14ac:dyDescent="0.2">
      <c r="A20" s="422" t="s">
        <v>392</v>
      </c>
      <c r="B20" s="115">
        <v>227371</v>
      </c>
      <c r="C20" s="114">
        <v>109959</v>
      </c>
      <c r="D20" s="114">
        <v>117412</v>
      </c>
      <c r="E20" s="114">
        <v>167922</v>
      </c>
      <c r="F20" s="114">
        <v>58706</v>
      </c>
      <c r="G20" s="114">
        <v>21567</v>
      </c>
      <c r="H20" s="114">
        <v>64178</v>
      </c>
      <c r="I20" s="115">
        <v>44663</v>
      </c>
      <c r="J20" s="114">
        <v>34823</v>
      </c>
      <c r="K20" s="114">
        <v>9840</v>
      </c>
      <c r="L20" s="423">
        <v>26955</v>
      </c>
      <c r="M20" s="424">
        <v>29799</v>
      </c>
    </row>
    <row r="21" spans="1:13" s="110" customFormat="1" ht="11.1" customHeight="1" x14ac:dyDescent="0.2">
      <c r="A21" s="422" t="s">
        <v>389</v>
      </c>
      <c r="B21" s="115">
        <v>229859</v>
      </c>
      <c r="C21" s="114">
        <v>112018</v>
      </c>
      <c r="D21" s="114">
        <v>117841</v>
      </c>
      <c r="E21" s="114">
        <v>169258</v>
      </c>
      <c r="F21" s="114">
        <v>59856</v>
      </c>
      <c r="G21" s="114">
        <v>20658</v>
      </c>
      <c r="H21" s="114">
        <v>65552</v>
      </c>
      <c r="I21" s="115">
        <v>45888</v>
      </c>
      <c r="J21" s="114">
        <v>35692</v>
      </c>
      <c r="K21" s="114">
        <v>10196</v>
      </c>
      <c r="L21" s="423">
        <v>27568</v>
      </c>
      <c r="M21" s="424">
        <v>25172</v>
      </c>
    </row>
    <row r="22" spans="1:13" ht="11.1" customHeight="1" x14ac:dyDescent="0.2">
      <c r="A22" s="422" t="s">
        <v>390</v>
      </c>
      <c r="B22" s="115">
        <v>236019</v>
      </c>
      <c r="C22" s="114">
        <v>115680</v>
      </c>
      <c r="D22" s="114">
        <v>120339</v>
      </c>
      <c r="E22" s="114">
        <v>172088</v>
      </c>
      <c r="F22" s="114">
        <v>61704</v>
      </c>
      <c r="G22" s="114">
        <v>22337</v>
      </c>
      <c r="H22" s="114">
        <v>67137</v>
      </c>
      <c r="I22" s="115">
        <v>45182</v>
      </c>
      <c r="J22" s="114">
        <v>34477</v>
      </c>
      <c r="K22" s="114">
        <v>10705</v>
      </c>
      <c r="L22" s="423">
        <v>33843</v>
      </c>
      <c r="M22" s="424">
        <v>28502</v>
      </c>
    </row>
    <row r="23" spans="1:13" ht="11.1" customHeight="1" x14ac:dyDescent="0.2">
      <c r="A23" s="422" t="s">
        <v>387</v>
      </c>
      <c r="B23" s="115">
        <v>237611</v>
      </c>
      <c r="C23" s="114">
        <v>116324</v>
      </c>
      <c r="D23" s="114">
        <v>121287</v>
      </c>
      <c r="E23" s="114">
        <v>172601</v>
      </c>
      <c r="F23" s="114">
        <v>62792</v>
      </c>
      <c r="G23" s="114">
        <v>21876</v>
      </c>
      <c r="H23" s="114">
        <v>67893</v>
      </c>
      <c r="I23" s="115">
        <v>46071</v>
      </c>
      <c r="J23" s="114">
        <v>35323</v>
      </c>
      <c r="K23" s="114">
        <v>10748</v>
      </c>
      <c r="L23" s="423">
        <v>28573</v>
      </c>
      <c r="M23" s="424">
        <v>27309</v>
      </c>
    </row>
    <row r="24" spans="1:13" ht="15" customHeight="1" x14ac:dyDescent="0.2">
      <c r="A24" s="422" t="s">
        <v>393</v>
      </c>
      <c r="B24" s="115">
        <v>237423</v>
      </c>
      <c r="C24" s="114">
        <v>116571</v>
      </c>
      <c r="D24" s="114">
        <v>120852</v>
      </c>
      <c r="E24" s="114">
        <v>172348</v>
      </c>
      <c r="F24" s="114">
        <v>62881</v>
      </c>
      <c r="G24" s="114">
        <v>20600</v>
      </c>
      <c r="H24" s="114">
        <v>68560</v>
      </c>
      <c r="I24" s="115">
        <v>44971</v>
      </c>
      <c r="J24" s="114">
        <v>34500</v>
      </c>
      <c r="K24" s="114">
        <v>10471</v>
      </c>
      <c r="L24" s="423">
        <v>29571</v>
      </c>
      <c r="M24" s="424">
        <v>29931</v>
      </c>
    </row>
    <row r="25" spans="1:13" s="110" customFormat="1" ht="11.1" customHeight="1" x14ac:dyDescent="0.2">
      <c r="A25" s="422" t="s">
        <v>389</v>
      </c>
      <c r="B25" s="115">
        <v>241092</v>
      </c>
      <c r="C25" s="114">
        <v>119544</v>
      </c>
      <c r="D25" s="114">
        <v>121548</v>
      </c>
      <c r="E25" s="114">
        <v>174616</v>
      </c>
      <c r="F25" s="114">
        <v>64317</v>
      </c>
      <c r="G25" s="114">
        <v>19878</v>
      </c>
      <c r="H25" s="114">
        <v>70227</v>
      </c>
      <c r="I25" s="115">
        <v>45888</v>
      </c>
      <c r="J25" s="114">
        <v>35075</v>
      </c>
      <c r="K25" s="114">
        <v>10813</v>
      </c>
      <c r="L25" s="423">
        <v>29416</v>
      </c>
      <c r="M25" s="424">
        <v>25886</v>
      </c>
    </row>
    <row r="26" spans="1:13" ht="11.1" customHeight="1" x14ac:dyDescent="0.2">
      <c r="A26" s="422" t="s">
        <v>390</v>
      </c>
      <c r="B26" s="115">
        <v>245701</v>
      </c>
      <c r="C26" s="114">
        <v>122596</v>
      </c>
      <c r="D26" s="114">
        <v>123105</v>
      </c>
      <c r="E26" s="114">
        <v>179454</v>
      </c>
      <c r="F26" s="114">
        <v>65637</v>
      </c>
      <c r="G26" s="114">
        <v>21359</v>
      </c>
      <c r="H26" s="114">
        <v>70996</v>
      </c>
      <c r="I26" s="115">
        <v>44903</v>
      </c>
      <c r="J26" s="114">
        <v>33760</v>
      </c>
      <c r="K26" s="114">
        <v>11143</v>
      </c>
      <c r="L26" s="423">
        <v>35396</v>
      </c>
      <c r="M26" s="424">
        <v>31187</v>
      </c>
    </row>
    <row r="27" spans="1:13" ht="11.1" customHeight="1" x14ac:dyDescent="0.2">
      <c r="A27" s="422" t="s">
        <v>387</v>
      </c>
      <c r="B27" s="115">
        <v>246663</v>
      </c>
      <c r="C27" s="114">
        <v>123157</v>
      </c>
      <c r="D27" s="114">
        <v>123506</v>
      </c>
      <c r="E27" s="114">
        <v>180084</v>
      </c>
      <c r="F27" s="114">
        <v>66416</v>
      </c>
      <c r="G27" s="114">
        <v>20855</v>
      </c>
      <c r="H27" s="114">
        <v>71443</v>
      </c>
      <c r="I27" s="115">
        <v>38002</v>
      </c>
      <c r="J27" s="114">
        <v>28685</v>
      </c>
      <c r="K27" s="114">
        <v>9317</v>
      </c>
      <c r="L27" s="423">
        <v>29199</v>
      </c>
      <c r="M27" s="424">
        <v>28740</v>
      </c>
    </row>
    <row r="28" spans="1:13" ht="15" customHeight="1" x14ac:dyDescent="0.2">
      <c r="A28" s="422" t="s">
        <v>394</v>
      </c>
      <c r="B28" s="115">
        <v>246588</v>
      </c>
      <c r="C28" s="114">
        <v>122847</v>
      </c>
      <c r="D28" s="114">
        <v>123741</v>
      </c>
      <c r="E28" s="114">
        <v>178237</v>
      </c>
      <c r="F28" s="114">
        <v>68229</v>
      </c>
      <c r="G28" s="114">
        <v>19305</v>
      </c>
      <c r="H28" s="114">
        <v>71732</v>
      </c>
      <c r="I28" s="115">
        <v>36155</v>
      </c>
      <c r="J28" s="114">
        <v>26910</v>
      </c>
      <c r="K28" s="114">
        <v>9245</v>
      </c>
      <c r="L28" s="423">
        <v>31574</v>
      </c>
      <c r="M28" s="424">
        <v>32250</v>
      </c>
    </row>
    <row r="29" spans="1:13" s="110" customFormat="1" ht="11.1" customHeight="1" x14ac:dyDescent="0.2">
      <c r="A29" s="422" t="s">
        <v>389</v>
      </c>
      <c r="B29" s="115">
        <v>248975</v>
      </c>
      <c r="C29" s="114">
        <v>124730</v>
      </c>
      <c r="D29" s="114">
        <v>124245</v>
      </c>
      <c r="E29" s="114">
        <v>178939</v>
      </c>
      <c r="F29" s="114">
        <v>69927</v>
      </c>
      <c r="G29" s="114">
        <v>18257</v>
      </c>
      <c r="H29" s="114">
        <v>73125</v>
      </c>
      <c r="I29" s="115">
        <v>37049</v>
      </c>
      <c r="J29" s="114">
        <v>27485</v>
      </c>
      <c r="K29" s="114">
        <v>9564</v>
      </c>
      <c r="L29" s="423">
        <v>28717</v>
      </c>
      <c r="M29" s="424">
        <v>26519</v>
      </c>
    </row>
    <row r="30" spans="1:13" ht="11.1" customHeight="1" x14ac:dyDescent="0.2">
      <c r="A30" s="422" t="s">
        <v>390</v>
      </c>
      <c r="B30" s="115">
        <v>253047</v>
      </c>
      <c r="C30" s="114">
        <v>126990</v>
      </c>
      <c r="D30" s="114">
        <v>126057</v>
      </c>
      <c r="E30" s="114">
        <v>181465</v>
      </c>
      <c r="F30" s="114">
        <v>71565</v>
      </c>
      <c r="G30" s="114">
        <v>19780</v>
      </c>
      <c r="H30" s="114">
        <v>73922</v>
      </c>
      <c r="I30" s="115">
        <v>35082</v>
      </c>
      <c r="J30" s="114">
        <v>25669</v>
      </c>
      <c r="K30" s="114">
        <v>9413</v>
      </c>
      <c r="L30" s="423">
        <v>33722</v>
      </c>
      <c r="M30" s="424">
        <v>30473</v>
      </c>
    </row>
    <row r="31" spans="1:13" ht="11.1" customHeight="1" x14ac:dyDescent="0.2">
      <c r="A31" s="422" t="s">
        <v>387</v>
      </c>
      <c r="B31" s="115">
        <v>253553</v>
      </c>
      <c r="C31" s="114">
        <v>126820</v>
      </c>
      <c r="D31" s="114">
        <v>126733</v>
      </c>
      <c r="E31" s="114">
        <v>180578</v>
      </c>
      <c r="F31" s="114">
        <v>72963</v>
      </c>
      <c r="G31" s="114">
        <v>19127</v>
      </c>
      <c r="H31" s="114">
        <v>74221</v>
      </c>
      <c r="I31" s="115">
        <v>35308</v>
      </c>
      <c r="J31" s="114">
        <v>25898</v>
      </c>
      <c r="K31" s="114">
        <v>9410</v>
      </c>
      <c r="L31" s="423">
        <v>28968</v>
      </c>
      <c r="M31" s="424">
        <v>28823</v>
      </c>
    </row>
    <row r="32" spans="1:13" ht="15" customHeight="1" x14ac:dyDescent="0.2">
      <c r="A32" s="422" t="s">
        <v>395</v>
      </c>
      <c r="B32" s="115">
        <v>253273</v>
      </c>
      <c r="C32" s="114">
        <v>126445</v>
      </c>
      <c r="D32" s="114">
        <v>126828</v>
      </c>
      <c r="E32" s="114">
        <v>179521</v>
      </c>
      <c r="F32" s="114">
        <v>73745</v>
      </c>
      <c r="G32" s="114">
        <v>17965</v>
      </c>
      <c r="H32" s="114">
        <v>74791</v>
      </c>
      <c r="I32" s="115">
        <v>34819</v>
      </c>
      <c r="J32" s="114">
        <v>25320</v>
      </c>
      <c r="K32" s="114">
        <v>9499</v>
      </c>
      <c r="L32" s="423">
        <v>31972</v>
      </c>
      <c r="M32" s="424">
        <v>32340</v>
      </c>
    </row>
    <row r="33" spans="1:13" s="110" customFormat="1" ht="11.1" customHeight="1" x14ac:dyDescent="0.2">
      <c r="A33" s="422" t="s">
        <v>389</v>
      </c>
      <c r="B33" s="115">
        <v>255832</v>
      </c>
      <c r="C33" s="114">
        <v>128262</v>
      </c>
      <c r="D33" s="114">
        <v>127570</v>
      </c>
      <c r="E33" s="114">
        <v>180727</v>
      </c>
      <c r="F33" s="114">
        <v>75104</v>
      </c>
      <c r="G33" s="114">
        <v>17344</v>
      </c>
      <c r="H33" s="114">
        <v>76140</v>
      </c>
      <c r="I33" s="115">
        <v>35912</v>
      </c>
      <c r="J33" s="114">
        <v>26127</v>
      </c>
      <c r="K33" s="114">
        <v>9785</v>
      </c>
      <c r="L33" s="423">
        <v>28224</v>
      </c>
      <c r="M33" s="424">
        <v>25820</v>
      </c>
    </row>
    <row r="34" spans="1:13" ht="11.1" customHeight="1" x14ac:dyDescent="0.2">
      <c r="A34" s="422" t="s">
        <v>390</v>
      </c>
      <c r="B34" s="115">
        <v>260177</v>
      </c>
      <c r="C34" s="114">
        <v>130932</v>
      </c>
      <c r="D34" s="114">
        <v>129245</v>
      </c>
      <c r="E34" s="114">
        <v>183975</v>
      </c>
      <c r="F34" s="114">
        <v>76201</v>
      </c>
      <c r="G34" s="114">
        <v>19364</v>
      </c>
      <c r="H34" s="114">
        <v>76758</v>
      </c>
      <c r="I34" s="115">
        <v>35348</v>
      </c>
      <c r="J34" s="114">
        <v>25346</v>
      </c>
      <c r="K34" s="114">
        <v>10002</v>
      </c>
      <c r="L34" s="423">
        <v>31576</v>
      </c>
      <c r="M34" s="424">
        <v>27961</v>
      </c>
    </row>
    <row r="35" spans="1:13" ht="11.1" customHeight="1" x14ac:dyDescent="0.2">
      <c r="A35" s="422" t="s">
        <v>387</v>
      </c>
      <c r="B35" s="115">
        <v>261137</v>
      </c>
      <c r="C35" s="114">
        <v>131451</v>
      </c>
      <c r="D35" s="114">
        <v>129686</v>
      </c>
      <c r="E35" s="114">
        <v>183924</v>
      </c>
      <c r="F35" s="114">
        <v>77213</v>
      </c>
      <c r="G35" s="114">
        <v>19449</v>
      </c>
      <c r="H35" s="114">
        <v>77117</v>
      </c>
      <c r="I35" s="115">
        <v>35604</v>
      </c>
      <c r="J35" s="114">
        <v>25639</v>
      </c>
      <c r="K35" s="114">
        <v>9965</v>
      </c>
      <c r="L35" s="423">
        <v>25097</v>
      </c>
      <c r="M35" s="424">
        <v>24023</v>
      </c>
    </row>
    <row r="36" spans="1:13" ht="15" customHeight="1" x14ac:dyDescent="0.2">
      <c r="A36" s="422" t="s">
        <v>396</v>
      </c>
      <c r="B36" s="115">
        <v>259988</v>
      </c>
      <c r="C36" s="114">
        <v>130891</v>
      </c>
      <c r="D36" s="114">
        <v>129097</v>
      </c>
      <c r="E36" s="114">
        <v>182443</v>
      </c>
      <c r="F36" s="114">
        <v>77545</v>
      </c>
      <c r="G36" s="114">
        <v>18619</v>
      </c>
      <c r="H36" s="114">
        <v>77199</v>
      </c>
      <c r="I36" s="115">
        <v>34700</v>
      </c>
      <c r="J36" s="114">
        <v>24872</v>
      </c>
      <c r="K36" s="114">
        <v>9828</v>
      </c>
      <c r="L36" s="423">
        <v>27638</v>
      </c>
      <c r="M36" s="424">
        <v>28725</v>
      </c>
    </row>
    <row r="37" spans="1:13" s="110" customFormat="1" ht="11.1" customHeight="1" x14ac:dyDescent="0.2">
      <c r="A37" s="422" t="s">
        <v>389</v>
      </c>
      <c r="B37" s="115">
        <v>262537</v>
      </c>
      <c r="C37" s="114">
        <v>132856</v>
      </c>
      <c r="D37" s="114">
        <v>129681</v>
      </c>
      <c r="E37" s="114">
        <v>183556</v>
      </c>
      <c r="F37" s="114">
        <v>78981</v>
      </c>
      <c r="G37" s="114">
        <v>18270</v>
      </c>
      <c r="H37" s="114">
        <v>78519</v>
      </c>
      <c r="I37" s="115">
        <v>35757</v>
      </c>
      <c r="J37" s="114">
        <v>25533</v>
      </c>
      <c r="K37" s="114">
        <v>10224</v>
      </c>
      <c r="L37" s="423">
        <v>25815</v>
      </c>
      <c r="M37" s="424">
        <v>23398</v>
      </c>
    </row>
    <row r="38" spans="1:13" ht="11.1" customHeight="1" x14ac:dyDescent="0.2">
      <c r="A38" s="425" t="s">
        <v>390</v>
      </c>
      <c r="B38" s="115">
        <v>266823</v>
      </c>
      <c r="C38" s="114">
        <v>135281</v>
      </c>
      <c r="D38" s="114">
        <v>131542</v>
      </c>
      <c r="E38" s="114">
        <v>186134</v>
      </c>
      <c r="F38" s="114">
        <v>80689</v>
      </c>
      <c r="G38" s="114">
        <v>20490</v>
      </c>
      <c r="H38" s="114">
        <v>79220</v>
      </c>
      <c r="I38" s="115">
        <v>35384</v>
      </c>
      <c r="J38" s="114">
        <v>24862</v>
      </c>
      <c r="K38" s="114">
        <v>10522</v>
      </c>
      <c r="L38" s="423">
        <v>31347</v>
      </c>
      <c r="M38" s="424">
        <v>27266</v>
      </c>
    </row>
    <row r="39" spans="1:13" ht="11.1" customHeight="1" x14ac:dyDescent="0.2">
      <c r="A39" s="422" t="s">
        <v>387</v>
      </c>
      <c r="B39" s="115">
        <v>267823</v>
      </c>
      <c r="C39" s="114">
        <v>135642</v>
      </c>
      <c r="D39" s="114">
        <v>132181</v>
      </c>
      <c r="E39" s="114">
        <v>185926</v>
      </c>
      <c r="F39" s="114">
        <v>81897</v>
      </c>
      <c r="G39" s="114">
        <v>20789</v>
      </c>
      <c r="H39" s="114">
        <v>79402</v>
      </c>
      <c r="I39" s="115">
        <v>35862</v>
      </c>
      <c r="J39" s="114">
        <v>25271</v>
      </c>
      <c r="K39" s="114">
        <v>10591</v>
      </c>
      <c r="L39" s="423">
        <v>24962</v>
      </c>
      <c r="M39" s="424">
        <v>24408</v>
      </c>
    </row>
    <row r="40" spans="1:13" ht="15" customHeight="1" x14ac:dyDescent="0.2">
      <c r="A40" s="425" t="s">
        <v>397</v>
      </c>
      <c r="B40" s="115">
        <v>266819</v>
      </c>
      <c r="C40" s="114">
        <v>134957</v>
      </c>
      <c r="D40" s="114">
        <v>131862</v>
      </c>
      <c r="E40" s="114">
        <v>184582</v>
      </c>
      <c r="F40" s="114">
        <v>82237</v>
      </c>
      <c r="G40" s="114">
        <v>20039</v>
      </c>
      <c r="H40" s="114">
        <v>79551</v>
      </c>
      <c r="I40" s="115">
        <v>35203</v>
      </c>
      <c r="J40" s="114">
        <v>24602</v>
      </c>
      <c r="K40" s="114">
        <v>10601</v>
      </c>
      <c r="L40" s="423">
        <v>27480</v>
      </c>
      <c r="M40" s="424">
        <v>28908</v>
      </c>
    </row>
    <row r="41" spans="1:13" s="110" customFormat="1" ht="11.1" customHeight="1" x14ac:dyDescent="0.2">
      <c r="A41" s="422" t="s">
        <v>389</v>
      </c>
      <c r="B41" s="115">
        <v>269009</v>
      </c>
      <c r="C41" s="114">
        <v>136708</v>
      </c>
      <c r="D41" s="114">
        <v>132301</v>
      </c>
      <c r="E41" s="114">
        <v>185404</v>
      </c>
      <c r="F41" s="114">
        <v>83605</v>
      </c>
      <c r="G41" s="114">
        <v>19720</v>
      </c>
      <c r="H41" s="114">
        <v>80583</v>
      </c>
      <c r="I41" s="115">
        <v>36442</v>
      </c>
      <c r="J41" s="114">
        <v>25360</v>
      </c>
      <c r="K41" s="114">
        <v>11082</v>
      </c>
      <c r="L41" s="423">
        <v>26189</v>
      </c>
      <c r="M41" s="424">
        <v>24349</v>
      </c>
    </row>
    <row r="42" spans="1:13" ht="11.1" customHeight="1" x14ac:dyDescent="0.2">
      <c r="A42" s="422" t="s">
        <v>390</v>
      </c>
      <c r="B42" s="115">
        <v>273213</v>
      </c>
      <c r="C42" s="114">
        <v>138999</v>
      </c>
      <c r="D42" s="114">
        <v>134214</v>
      </c>
      <c r="E42" s="114">
        <v>187731</v>
      </c>
      <c r="F42" s="114">
        <v>85482</v>
      </c>
      <c r="G42" s="114">
        <v>22025</v>
      </c>
      <c r="H42" s="114">
        <v>81063</v>
      </c>
      <c r="I42" s="115">
        <v>36054</v>
      </c>
      <c r="J42" s="114">
        <v>24618</v>
      </c>
      <c r="K42" s="114">
        <v>11436</v>
      </c>
      <c r="L42" s="423">
        <v>31859</v>
      </c>
      <c r="M42" s="424">
        <v>28477</v>
      </c>
    </row>
    <row r="43" spans="1:13" ht="11.1" customHeight="1" x14ac:dyDescent="0.2">
      <c r="A43" s="422" t="s">
        <v>387</v>
      </c>
      <c r="B43" s="115">
        <v>273527</v>
      </c>
      <c r="C43" s="114">
        <v>138727</v>
      </c>
      <c r="D43" s="114">
        <v>134800</v>
      </c>
      <c r="E43" s="114">
        <v>186946</v>
      </c>
      <c r="F43" s="114">
        <v>86581</v>
      </c>
      <c r="G43" s="114">
        <v>22157</v>
      </c>
      <c r="H43" s="114">
        <v>81245</v>
      </c>
      <c r="I43" s="115">
        <v>36836</v>
      </c>
      <c r="J43" s="114">
        <v>25213</v>
      </c>
      <c r="K43" s="114">
        <v>11623</v>
      </c>
      <c r="L43" s="423">
        <v>25507</v>
      </c>
      <c r="M43" s="424">
        <v>25837</v>
      </c>
    </row>
    <row r="44" spans="1:13" ht="15" customHeight="1" x14ac:dyDescent="0.2">
      <c r="A44" s="422" t="s">
        <v>398</v>
      </c>
      <c r="B44" s="115">
        <v>272027</v>
      </c>
      <c r="C44" s="114">
        <v>138311</v>
      </c>
      <c r="D44" s="114">
        <v>133716</v>
      </c>
      <c r="E44" s="114">
        <v>185386</v>
      </c>
      <c r="F44" s="114">
        <v>86641</v>
      </c>
      <c r="G44" s="114">
        <v>21524</v>
      </c>
      <c r="H44" s="114">
        <v>81381</v>
      </c>
      <c r="I44" s="115">
        <v>36302</v>
      </c>
      <c r="J44" s="114">
        <v>24667</v>
      </c>
      <c r="K44" s="114">
        <v>11635</v>
      </c>
      <c r="L44" s="423">
        <v>26749</v>
      </c>
      <c r="M44" s="424">
        <v>28700</v>
      </c>
    </row>
    <row r="45" spans="1:13" s="110" customFormat="1" ht="11.1" customHeight="1" x14ac:dyDescent="0.2">
      <c r="A45" s="422" t="s">
        <v>389</v>
      </c>
      <c r="B45" s="115">
        <v>272873</v>
      </c>
      <c r="C45" s="114">
        <v>139157</v>
      </c>
      <c r="D45" s="114">
        <v>133716</v>
      </c>
      <c r="E45" s="114">
        <v>184817</v>
      </c>
      <c r="F45" s="114">
        <v>88056</v>
      </c>
      <c r="G45" s="114">
        <v>21363</v>
      </c>
      <c r="H45" s="114">
        <v>82070</v>
      </c>
      <c r="I45" s="115">
        <v>37237</v>
      </c>
      <c r="J45" s="114">
        <v>25375</v>
      </c>
      <c r="K45" s="114">
        <v>11862</v>
      </c>
      <c r="L45" s="423">
        <v>25321</v>
      </c>
      <c r="M45" s="424">
        <v>24700</v>
      </c>
    </row>
    <row r="46" spans="1:13" ht="11.1" customHeight="1" x14ac:dyDescent="0.2">
      <c r="A46" s="422" t="s">
        <v>390</v>
      </c>
      <c r="B46" s="115">
        <v>277007</v>
      </c>
      <c r="C46" s="114">
        <v>140971</v>
      </c>
      <c r="D46" s="114">
        <v>136036</v>
      </c>
      <c r="E46" s="114">
        <v>187487</v>
      </c>
      <c r="F46" s="114">
        <v>89520</v>
      </c>
      <c r="G46" s="114">
        <v>23584</v>
      </c>
      <c r="H46" s="114">
        <v>83036</v>
      </c>
      <c r="I46" s="115">
        <v>36580</v>
      </c>
      <c r="J46" s="114">
        <v>24317</v>
      </c>
      <c r="K46" s="114">
        <v>12263</v>
      </c>
      <c r="L46" s="423">
        <v>32696</v>
      </c>
      <c r="M46" s="424">
        <v>29068</v>
      </c>
    </row>
    <row r="47" spans="1:13" ht="11.1" customHeight="1" x14ac:dyDescent="0.2">
      <c r="A47" s="422" t="s">
        <v>387</v>
      </c>
      <c r="B47" s="115">
        <v>277145</v>
      </c>
      <c r="C47" s="114">
        <v>141066</v>
      </c>
      <c r="D47" s="114">
        <v>136079</v>
      </c>
      <c r="E47" s="114">
        <v>186807</v>
      </c>
      <c r="F47" s="114">
        <v>90338</v>
      </c>
      <c r="G47" s="114">
        <v>23521</v>
      </c>
      <c r="H47" s="114">
        <v>83082</v>
      </c>
      <c r="I47" s="115">
        <v>36994</v>
      </c>
      <c r="J47" s="114">
        <v>24725</v>
      </c>
      <c r="K47" s="114">
        <v>12269</v>
      </c>
      <c r="L47" s="423">
        <v>25692</v>
      </c>
      <c r="M47" s="424">
        <v>25478</v>
      </c>
    </row>
    <row r="48" spans="1:13" ht="15" customHeight="1" x14ac:dyDescent="0.2">
      <c r="A48" s="422" t="s">
        <v>399</v>
      </c>
      <c r="B48" s="115">
        <v>275915</v>
      </c>
      <c r="C48" s="114">
        <v>140722</v>
      </c>
      <c r="D48" s="114">
        <v>135193</v>
      </c>
      <c r="E48" s="114">
        <v>185968</v>
      </c>
      <c r="F48" s="114">
        <v>89947</v>
      </c>
      <c r="G48" s="114">
        <v>22779</v>
      </c>
      <c r="H48" s="114">
        <v>83178</v>
      </c>
      <c r="I48" s="115">
        <v>34810</v>
      </c>
      <c r="J48" s="114">
        <v>23228</v>
      </c>
      <c r="K48" s="114">
        <v>11582</v>
      </c>
      <c r="L48" s="423">
        <v>27192</v>
      </c>
      <c r="M48" s="424">
        <v>28793</v>
      </c>
    </row>
    <row r="49" spans="1:17" s="110" customFormat="1" ht="11.1" customHeight="1" x14ac:dyDescent="0.2">
      <c r="A49" s="422" t="s">
        <v>389</v>
      </c>
      <c r="B49" s="115">
        <v>274019</v>
      </c>
      <c r="C49" s="114">
        <v>139878</v>
      </c>
      <c r="D49" s="114">
        <v>134141</v>
      </c>
      <c r="E49" s="114">
        <v>184625</v>
      </c>
      <c r="F49" s="114">
        <v>89394</v>
      </c>
      <c r="G49" s="114">
        <v>22080</v>
      </c>
      <c r="H49" s="114">
        <v>83354</v>
      </c>
      <c r="I49" s="115">
        <v>33455</v>
      </c>
      <c r="J49" s="114">
        <v>22338</v>
      </c>
      <c r="K49" s="114">
        <v>11117</v>
      </c>
      <c r="L49" s="423">
        <v>18358</v>
      </c>
      <c r="M49" s="424">
        <v>20697</v>
      </c>
    </row>
    <row r="50" spans="1:17" ht="11.1" customHeight="1" x14ac:dyDescent="0.2">
      <c r="A50" s="422" t="s">
        <v>390</v>
      </c>
      <c r="B50" s="143">
        <v>278940</v>
      </c>
      <c r="C50" s="144">
        <v>142680</v>
      </c>
      <c r="D50" s="144">
        <v>136260</v>
      </c>
      <c r="E50" s="144">
        <v>187059</v>
      </c>
      <c r="F50" s="144">
        <v>91881</v>
      </c>
      <c r="G50" s="144">
        <v>24535</v>
      </c>
      <c r="H50" s="144">
        <v>84105</v>
      </c>
      <c r="I50" s="143">
        <v>34758</v>
      </c>
      <c r="J50" s="144">
        <v>22853</v>
      </c>
      <c r="K50" s="144">
        <v>11905</v>
      </c>
      <c r="L50" s="426">
        <v>33037</v>
      </c>
      <c r="M50" s="427">
        <v>28481</v>
      </c>
    </row>
    <row r="51" spans="1:17" ht="11.25" customHeight="1" x14ac:dyDescent="0.2">
      <c r="A51" s="428"/>
      <c r="B51" s="429"/>
      <c r="C51" s="430"/>
      <c r="D51" s="430"/>
      <c r="E51" s="430"/>
      <c r="F51" s="430"/>
      <c r="G51" s="430"/>
      <c r="H51" s="430"/>
      <c r="I51" s="430"/>
      <c r="J51" s="431"/>
      <c r="K51" s="269"/>
      <c r="L51" s="430"/>
      <c r="M51" s="432" t="s">
        <v>45</v>
      </c>
    </row>
    <row r="52" spans="1:17" ht="18" customHeight="1" x14ac:dyDescent="0.2">
      <c r="A52" s="665" t="s">
        <v>400</v>
      </c>
      <c r="B52" s="665"/>
      <c r="C52" s="665"/>
      <c r="D52" s="665"/>
      <c r="E52" s="665"/>
      <c r="F52" s="665"/>
      <c r="G52" s="665"/>
      <c r="H52" s="665"/>
      <c r="I52" s="665"/>
      <c r="J52" s="665"/>
      <c r="K52" s="665"/>
      <c r="L52" s="665"/>
      <c r="M52" s="665"/>
    </row>
    <row r="53" spans="1:17" ht="38.1" customHeight="1" x14ac:dyDescent="0.2">
      <c r="A53" s="666" t="s">
        <v>401</v>
      </c>
      <c r="B53" s="666"/>
      <c r="C53" s="666"/>
      <c r="D53" s="666"/>
      <c r="E53" s="666"/>
      <c r="F53" s="666"/>
      <c r="G53" s="666"/>
      <c r="H53" s="666"/>
      <c r="I53" s="666"/>
      <c r="J53" s="666"/>
      <c r="K53" s="666"/>
      <c r="L53" s="666"/>
      <c r="M53" s="666"/>
    </row>
    <row r="54" spans="1:17" s="151" customFormat="1" ht="9" x14ac:dyDescent="0.15">
      <c r="A54" s="667" t="s">
        <v>324</v>
      </c>
      <c r="B54" s="667"/>
      <c r="C54" s="667"/>
      <c r="D54" s="667"/>
      <c r="E54" s="667"/>
      <c r="F54" s="667"/>
      <c r="G54" s="667"/>
      <c r="H54" s="667"/>
      <c r="I54" s="667"/>
      <c r="J54" s="667"/>
      <c r="K54" s="667"/>
      <c r="L54" s="667"/>
      <c r="M54" s="667"/>
    </row>
    <row r="55" spans="1:17" s="151" customFormat="1" ht="20.25" customHeight="1" x14ac:dyDescent="0.15">
      <c r="A55" s="668"/>
      <c r="B55" s="669"/>
      <c r="C55" s="669"/>
      <c r="D55" s="669"/>
      <c r="E55" s="669"/>
      <c r="F55" s="669"/>
      <c r="G55" s="669"/>
      <c r="H55" s="669"/>
      <c r="I55" s="669"/>
      <c r="J55" s="669"/>
      <c r="K55" s="669"/>
      <c r="L55" s="221"/>
      <c r="M55" s="221"/>
    </row>
    <row r="56" spans="1:17" s="151" customFormat="1" ht="18" customHeight="1" x14ac:dyDescent="0.2">
      <c r="A56" s="670" t="s">
        <v>518</v>
      </c>
      <c r="B56" s="671"/>
      <c r="C56" s="671"/>
      <c r="D56" s="671"/>
      <c r="E56" s="671"/>
      <c r="F56" s="671"/>
      <c r="G56" s="671"/>
      <c r="H56" s="671"/>
      <c r="I56" s="671"/>
      <c r="J56" s="671"/>
      <c r="K56" s="671"/>
    </row>
    <row r="57" spans="1:17" s="151" customFormat="1" ht="11.25" customHeight="1" x14ac:dyDescent="0.2">
      <c r="A57" s="661"/>
      <c r="B57" s="661"/>
      <c r="C57" s="661"/>
      <c r="D57" s="661"/>
      <c r="E57" s="661"/>
      <c r="F57" s="661"/>
      <c r="G57" s="661"/>
      <c r="H57" s="661"/>
      <c r="I57" s="661"/>
      <c r="J57" s="661"/>
      <c r="L57" s="219"/>
      <c r="N57" s="219"/>
      <c r="O57" s="219"/>
      <c r="P57" s="219"/>
      <c r="Q57" s="219"/>
    </row>
    <row r="58" spans="1:17" ht="12.75" customHeight="1" x14ac:dyDescent="0.2">
      <c r="A58" s="433"/>
      <c r="B58" s="434"/>
      <c r="C58" s="435"/>
      <c r="D58" s="435"/>
      <c r="E58" s="435"/>
      <c r="F58" s="435"/>
      <c r="G58" s="435"/>
      <c r="H58" s="435"/>
      <c r="I58" s="435"/>
      <c r="J58" s="436"/>
      <c r="L58" s="435"/>
      <c r="N58" s="226"/>
      <c r="O58" s="226"/>
      <c r="P58" s="226"/>
      <c r="Q58" s="226"/>
    </row>
    <row r="59" spans="1:17" ht="12.75" customHeight="1" x14ac:dyDescent="0.2">
      <c r="A59" s="437"/>
      <c r="B59" s="434"/>
      <c r="C59" s="435"/>
      <c r="D59" s="435"/>
      <c r="E59" s="435"/>
      <c r="F59" s="435"/>
      <c r="G59" s="435"/>
      <c r="H59" s="435"/>
      <c r="I59" s="435"/>
      <c r="J59" s="436"/>
      <c r="L59" s="435"/>
    </row>
    <row r="60" spans="1:17" ht="12.75" customHeight="1" x14ac:dyDescent="0.2">
      <c r="A60" s="438"/>
      <c r="B60" s="245"/>
      <c r="C60" s="246"/>
      <c r="D60" s="246"/>
      <c r="E60" s="246"/>
      <c r="F60" s="246"/>
      <c r="G60" s="246"/>
      <c r="H60" s="246"/>
      <c r="I60" s="246"/>
      <c r="J60" s="247"/>
      <c r="L60" s="246"/>
    </row>
    <row r="61" spans="1:17" ht="12.75" customHeight="1" x14ac:dyDescent="0.2">
      <c r="A61" s="244"/>
      <c r="B61" s="245"/>
      <c r="C61" s="246"/>
      <c r="D61" s="246"/>
      <c r="E61" s="246"/>
      <c r="F61" s="246"/>
      <c r="G61" s="246"/>
      <c r="H61" s="246"/>
      <c r="I61" s="246"/>
      <c r="J61" s="247"/>
      <c r="L61" s="246"/>
    </row>
    <row r="62" spans="1:17" ht="12.75" customHeight="1" x14ac:dyDescent="0.2">
      <c r="A62" s="244"/>
      <c r="B62" s="245"/>
      <c r="C62" s="246"/>
      <c r="D62" s="246"/>
      <c r="E62" s="246"/>
      <c r="F62" s="246"/>
      <c r="G62" s="246"/>
      <c r="H62" s="246"/>
      <c r="I62" s="246"/>
      <c r="J62" s="247"/>
      <c r="L62" s="246"/>
    </row>
    <row r="63" spans="1:17" ht="12.75" customHeight="1" x14ac:dyDescent="0.2">
      <c r="A63" s="244"/>
      <c r="B63" s="245"/>
      <c r="C63" s="246"/>
      <c r="D63" s="246"/>
      <c r="E63" s="246"/>
      <c r="F63" s="246"/>
      <c r="G63" s="246"/>
      <c r="H63" s="246"/>
      <c r="I63" s="246"/>
      <c r="J63" s="247"/>
      <c r="L63" s="246"/>
    </row>
    <row r="64" spans="1:17" ht="15.95" customHeight="1" x14ac:dyDescent="0.2">
      <c r="A64" s="439"/>
    </row>
    <row r="68" spans="1:13" ht="15.95" customHeight="1" x14ac:dyDescent="0.2">
      <c r="A68" s="439"/>
    </row>
    <row r="70" spans="1:13" ht="15.95" customHeight="1" x14ac:dyDescent="0.2">
      <c r="K70" s="440"/>
      <c r="M70" s="440"/>
    </row>
    <row r="71" spans="1:13" ht="15.95" customHeight="1" x14ac:dyDescent="0.2">
      <c r="K71" s="440"/>
      <c r="M71" s="440"/>
    </row>
    <row r="72" spans="1:13" ht="15.95" customHeight="1" x14ac:dyDescent="0.2">
      <c r="A72" s="439"/>
      <c r="K72" s="440"/>
      <c r="M72" s="440"/>
    </row>
    <row r="76" spans="1:13" ht="15.95" customHeight="1" x14ac:dyDescent="0.2">
      <c r="A76" s="439"/>
    </row>
    <row r="80" spans="1:13" ht="15.95" customHeight="1" x14ac:dyDescent="0.2">
      <c r="A80" s="439"/>
    </row>
    <row r="84" spans="1:1" ht="15.95" customHeight="1" x14ac:dyDescent="0.2">
      <c r="A84" s="439"/>
    </row>
    <row r="88" spans="1:1" ht="15.95" customHeight="1" x14ac:dyDescent="0.2">
      <c r="A88" s="439"/>
    </row>
  </sheetData>
  <mergeCells count="12">
    <mergeCell ref="L7:M7"/>
    <mergeCell ref="A57:J57"/>
    <mergeCell ref="A3:K3"/>
    <mergeCell ref="A5:B5"/>
    <mergeCell ref="A7:A9"/>
    <mergeCell ref="B7:H7"/>
    <mergeCell ref="I7:K7"/>
    <mergeCell ref="A52:M52"/>
    <mergeCell ref="A53:M53"/>
    <mergeCell ref="A54:M54"/>
    <mergeCell ref="A55:K55"/>
    <mergeCell ref="A56:K56"/>
  </mergeCells>
  <printOptions horizontalCentered="1"/>
  <pageMargins left="0.7" right="0.7" top="0.75" bottom="0.75" header="0.3" footer="0.3"/>
  <pageSetup paperSize="9" scale="67" fitToHeight="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tabColor indexed="53"/>
  </sheetPr>
  <dimension ref="A1:N84"/>
  <sheetViews>
    <sheetView workbookViewId="0"/>
  </sheetViews>
  <sheetFormatPr baseColWidth="10" defaultRowHeight="15" customHeight="1" x14ac:dyDescent="0.2"/>
  <cols>
    <col min="1" max="1" width="15.7109375" style="462" customWidth="1"/>
    <col min="2" max="4" width="15.7109375" style="452" customWidth="1"/>
    <col min="5" max="7" width="15.7109375" style="456" customWidth="1"/>
    <col min="8" max="8" width="15.7109375" style="442" customWidth="1"/>
    <col min="9" max="14" width="15.7109375" style="456" customWidth="1"/>
    <col min="15" max="16384" width="11.42578125" style="452"/>
  </cols>
  <sheetData>
    <row r="1" spans="1:14" s="441" customFormat="1" ht="15" customHeight="1" x14ac:dyDescent="0.2">
      <c r="E1" s="442"/>
      <c r="F1" s="442"/>
      <c r="G1" s="442"/>
      <c r="H1" s="442"/>
      <c r="I1" s="442"/>
      <c r="J1" s="442"/>
      <c r="K1" s="442"/>
      <c r="L1" s="442"/>
      <c r="M1" s="442"/>
      <c r="N1" s="442"/>
    </row>
    <row r="2" spans="1:14" s="441" customFormat="1" ht="15" customHeight="1" x14ac:dyDescent="0.2">
      <c r="A2" s="443" t="s">
        <v>65</v>
      </c>
      <c r="E2" s="442"/>
      <c r="F2" s="442"/>
      <c r="G2" s="442"/>
      <c r="H2" s="442"/>
      <c r="I2" s="442"/>
      <c r="J2" s="442"/>
      <c r="K2" s="442"/>
      <c r="L2" s="442"/>
      <c r="M2" s="442"/>
      <c r="N2" s="442"/>
    </row>
    <row r="3" spans="1:14" s="441" customFormat="1" ht="15" customHeight="1" x14ac:dyDescent="0.2">
      <c r="E3" s="442"/>
      <c r="F3" s="442"/>
      <c r="G3" s="442"/>
      <c r="H3" s="442"/>
      <c r="I3" s="442"/>
      <c r="J3" s="442"/>
      <c r="K3" s="442"/>
      <c r="L3" s="442"/>
      <c r="M3" s="442"/>
      <c r="N3" s="442"/>
    </row>
    <row r="4" spans="1:14" s="441" customFormat="1" ht="15" customHeight="1" x14ac:dyDescent="0.2">
      <c r="B4" s="672" t="s">
        <v>402</v>
      </c>
      <c r="C4" s="672"/>
      <c r="D4" s="672" t="s">
        <v>403</v>
      </c>
      <c r="E4" s="672"/>
      <c r="F4" s="673" t="s">
        <v>404</v>
      </c>
      <c r="G4" s="673"/>
      <c r="H4" s="673" t="s">
        <v>405</v>
      </c>
      <c r="I4" s="673"/>
      <c r="J4" s="673" t="s">
        <v>406</v>
      </c>
      <c r="K4" s="673"/>
      <c r="L4" s="673"/>
      <c r="M4" s="673"/>
      <c r="N4" s="673"/>
    </row>
    <row r="5" spans="1:14" s="441" customFormat="1" ht="15" customHeight="1" x14ac:dyDescent="0.2">
      <c r="B5" s="441" t="s">
        <v>407</v>
      </c>
      <c r="C5" s="441" t="s">
        <v>408</v>
      </c>
      <c r="D5" s="441" t="s">
        <v>407</v>
      </c>
      <c r="E5" s="441" t="s">
        <v>408</v>
      </c>
      <c r="F5" s="441" t="s">
        <v>407</v>
      </c>
      <c r="G5" s="441" t="s">
        <v>408</v>
      </c>
      <c r="H5" s="441" t="s">
        <v>407</v>
      </c>
      <c r="I5" s="441" t="s">
        <v>408</v>
      </c>
      <c r="J5" s="442" t="s">
        <v>409</v>
      </c>
      <c r="K5" s="442" t="s">
        <v>410</v>
      </c>
      <c r="L5" s="442" t="s">
        <v>411</v>
      </c>
      <c r="M5" s="442" t="s">
        <v>412</v>
      </c>
      <c r="N5" s="442" t="s">
        <v>413</v>
      </c>
    </row>
    <row r="6" spans="1:14" s="441" customFormat="1" ht="15" customHeight="1" x14ac:dyDescent="0.2">
      <c r="A6" s="444" t="s">
        <v>414</v>
      </c>
      <c r="B6" s="445">
        <f>'Tabelle 2.3'!J11</f>
        <v>0.69781630067110223</v>
      </c>
      <c r="C6" s="446">
        <f>'Tabelle 3.3'!J11</f>
        <v>-4.9808638600328052</v>
      </c>
      <c r="D6" s="447">
        <f t="shared" ref="D6:E9" si="0">IF(OR(AND(B6&gt;=-50,B6&lt;=50),ISNUMBER(B6)=FALSE),B6,"")</f>
        <v>0.69781630067110223</v>
      </c>
      <c r="E6" s="447">
        <f t="shared" si="0"/>
        <v>-4.9808638600328052</v>
      </c>
      <c r="F6" s="442" t="str">
        <f t="shared" ref="F6:G9" si="1">IF(ISNUMBER(B6)=FALSE,"",IF(B6&lt;-50,"&lt; -50",IF(B6&gt;50,"&gt; 50","")))</f>
        <v/>
      </c>
      <c r="G6" s="442" t="str">
        <f t="shared" si="1"/>
        <v/>
      </c>
      <c r="H6" s="448" t="str">
        <f t="shared" ref="H6:I9" si="2">IF(B6&lt;-50,0.75,IF(B6&gt;50,-0.75,""))</f>
        <v/>
      </c>
      <c r="I6" s="448" t="str">
        <f t="shared" si="2"/>
        <v/>
      </c>
      <c r="J6" s="442" t="e">
        <f>IF(OR(B6&lt;-50,B6&gt;50),N6,#N/A)</f>
        <v>#N/A</v>
      </c>
      <c r="K6" s="442" t="e">
        <f>IF(B6&lt;-50,-45,IF(B6&gt;50,45,#N/A))</f>
        <v>#N/A</v>
      </c>
      <c r="L6" s="442" t="e">
        <f>IF(OR(C6&lt;-50,C6&gt;50),N6,#N/A)</f>
        <v>#N/A</v>
      </c>
      <c r="M6" s="442" t="e">
        <f>IF(C6&lt;-50,-45,IF(C6&gt;50,45,#N/A))</f>
        <v>#N/A</v>
      </c>
      <c r="N6" s="442">
        <v>5</v>
      </c>
    </row>
    <row r="7" spans="1:14" s="441" customFormat="1" ht="15" customHeight="1" x14ac:dyDescent="0.2">
      <c r="A7" s="444" t="s">
        <v>415</v>
      </c>
      <c r="B7" s="445">
        <f>'Tabelle 2.1'!J25</f>
        <v>-0.45863335674979511</v>
      </c>
      <c r="C7" s="446">
        <f>'Tabelle 3.1'!J23</f>
        <v>-4.5742138706348774</v>
      </c>
      <c r="D7" s="447">
        <f t="shared" si="0"/>
        <v>-0.45863335674979511</v>
      </c>
      <c r="E7" s="447">
        <f>IF(OR(AND(C7&gt;=-50,C7&lt;=50),ISNUMBER(C7)=FALSE),C7,"")</f>
        <v>-4.5742138706348774</v>
      </c>
      <c r="F7" s="442" t="str">
        <f t="shared" si="1"/>
        <v/>
      </c>
      <c r="G7" s="442" t="str">
        <f>IF(ISNUMBER(C7)=FALSE,"",IF(C7&lt;-50,"&lt; -50",IF(C7&gt;50,"&gt; 50","")))</f>
        <v/>
      </c>
      <c r="H7" s="448" t="str">
        <f t="shared" si="2"/>
        <v/>
      </c>
      <c r="I7" s="448" t="str">
        <f>IF(C7&lt;-50,0.75,IF(C7&gt;50,-0.75,""))</f>
        <v/>
      </c>
      <c r="J7" s="442" t="e">
        <f>IF(OR(B7&lt;-50,B7&gt;50),N7,#N/A)</f>
        <v>#N/A</v>
      </c>
      <c r="K7" s="442" t="e">
        <f>IF(B7&lt;-50,-45,IF(B7&gt;50,45,#N/A))</f>
        <v>#N/A</v>
      </c>
      <c r="L7" s="442" t="e">
        <f>IF(OR(C7&lt;-50,C7&gt;50),N7,#N/A)</f>
        <v>#N/A</v>
      </c>
      <c r="M7" s="442" t="e">
        <f>IF(C7&lt;-50,-45,IF(C7&gt;50,45,#N/A))</f>
        <v>#N/A</v>
      </c>
      <c r="N7" s="442">
        <v>15</v>
      </c>
    </row>
    <row r="8" spans="1:14" s="441" customFormat="1" ht="15" customHeight="1" x14ac:dyDescent="0.2">
      <c r="A8" s="444" t="s">
        <v>416</v>
      </c>
      <c r="B8" s="445">
        <f>'Tabelle 2.1'!J38</f>
        <v>-0.42018167922338923</v>
      </c>
      <c r="C8" s="446">
        <f>'Tabelle 3.1'!J34</f>
        <v>-5.1591862090386709</v>
      </c>
      <c r="D8" s="447">
        <f t="shared" si="0"/>
        <v>-0.42018167922338923</v>
      </c>
      <c r="E8" s="447">
        <f>IF(OR(AND(C8&gt;=-50,C8&lt;=50),ISNUMBER(C8)=FALSE),C8,"")</f>
        <v>-5.1591862090386709</v>
      </c>
      <c r="F8" s="442" t="str">
        <f t="shared" si="1"/>
        <v/>
      </c>
      <c r="G8" s="442" t="str">
        <f>IF(ISNUMBER(C8)=FALSE,"",IF(C8&lt;-50,"&lt; -50",IF(C8&gt;50,"&gt; 50","")))</f>
        <v/>
      </c>
      <c r="H8" s="448" t="str">
        <f t="shared" si="2"/>
        <v/>
      </c>
      <c r="I8" s="448" t="str">
        <f>IF(C8&lt;-50,0.75,IF(C8&gt;50,-0.75,""))</f>
        <v/>
      </c>
      <c r="J8" s="442" t="e">
        <f>IF(OR(B8&lt;-50,B8&gt;50),N8,#N/A)</f>
        <v>#N/A</v>
      </c>
      <c r="K8" s="442" t="e">
        <f>IF(B8&lt;-50,-45,IF(B8&gt;50,45,#N/A))</f>
        <v>#N/A</v>
      </c>
      <c r="L8" s="442" t="e">
        <f>IF(OR(C8&lt;-50,C8&gt;50),N8,#N/A)</f>
        <v>#N/A</v>
      </c>
      <c r="M8" s="442" t="e">
        <f>IF(C8&lt;-50,-45,IF(C8&gt;50,45,#N/A))</f>
        <v>#N/A</v>
      </c>
      <c r="N8" s="442">
        <v>25</v>
      </c>
    </row>
    <row r="9" spans="1:14" s="441" customFormat="1" ht="15" customHeight="1" x14ac:dyDescent="0.2">
      <c r="A9" s="444" t="s">
        <v>417</v>
      </c>
      <c r="B9" s="445">
        <f>'Tabelle 2.1'!J51</f>
        <v>-0.43106050625786746</v>
      </c>
      <c r="C9" s="446">
        <f>'Tabelle 3.1'!J45</f>
        <v>-4.8035942118008572</v>
      </c>
      <c r="D9" s="447">
        <f t="shared" si="0"/>
        <v>-0.43106050625786746</v>
      </c>
      <c r="E9" s="447">
        <f t="shared" si="0"/>
        <v>-4.8035942118008572</v>
      </c>
      <c r="F9" s="442" t="str">
        <f t="shared" si="1"/>
        <v/>
      </c>
      <c r="G9" s="442" t="str">
        <f t="shared" si="1"/>
        <v/>
      </c>
      <c r="H9" s="448" t="str">
        <f t="shared" si="2"/>
        <v/>
      </c>
      <c r="I9" s="448" t="str">
        <f t="shared" si="2"/>
        <v/>
      </c>
      <c r="J9" s="442" t="e">
        <f>IF(OR(B9&lt;-50,B9&gt;50),N9,#N/A)</f>
        <v>#N/A</v>
      </c>
      <c r="K9" s="442" t="e">
        <f>IF(B9&lt;-50,-45,IF(B9&gt;50,45,#N/A))</f>
        <v>#N/A</v>
      </c>
      <c r="L9" s="442" t="e">
        <f>IF(OR(C9&lt;-50,C9&gt;50),N9,#N/A)</f>
        <v>#N/A</v>
      </c>
      <c r="M9" s="442" t="e">
        <f>IF(C9&lt;-50,-45,IF(C9&gt;50,45,#N/A))</f>
        <v>#N/A</v>
      </c>
      <c r="N9" s="442">
        <v>35</v>
      </c>
    </row>
    <row r="10" spans="1:14" s="441" customFormat="1" ht="15" customHeight="1" x14ac:dyDescent="0.2">
      <c r="E10" s="442"/>
      <c r="F10" s="442"/>
      <c r="G10" s="442"/>
      <c r="H10" s="442"/>
      <c r="I10" s="442"/>
      <c r="J10" s="442"/>
      <c r="K10" s="442"/>
      <c r="L10" s="442"/>
      <c r="M10" s="442"/>
      <c r="N10" s="442"/>
    </row>
    <row r="11" spans="1:14" s="441" customFormat="1" ht="15" customHeight="1" x14ac:dyDescent="0.2">
      <c r="E11" s="442"/>
      <c r="F11" s="442"/>
      <c r="G11" s="442"/>
      <c r="H11" s="442"/>
      <c r="I11" s="442"/>
      <c r="J11" s="442"/>
      <c r="K11" s="442"/>
      <c r="L11" s="442"/>
      <c r="M11" s="442"/>
      <c r="N11" s="442"/>
    </row>
    <row r="12" spans="1:14" s="441" customFormat="1" ht="15" customHeight="1" x14ac:dyDescent="0.2">
      <c r="A12" s="679" t="s">
        <v>418</v>
      </c>
      <c r="B12" s="672" t="s">
        <v>402</v>
      </c>
      <c r="C12" s="672"/>
      <c r="D12" s="672" t="s">
        <v>403</v>
      </c>
      <c r="E12" s="672"/>
      <c r="F12" s="673" t="s">
        <v>404</v>
      </c>
      <c r="G12" s="673"/>
      <c r="H12" s="673" t="s">
        <v>405</v>
      </c>
      <c r="I12" s="673"/>
      <c r="J12" s="673" t="s">
        <v>406</v>
      </c>
      <c r="K12" s="673"/>
      <c r="L12" s="673"/>
      <c r="M12" s="673"/>
      <c r="N12" s="673"/>
    </row>
    <row r="13" spans="1:14" s="441" customFormat="1" ht="15" customHeight="1" x14ac:dyDescent="0.2">
      <c r="A13" s="679"/>
      <c r="B13" s="441" t="s">
        <v>407</v>
      </c>
      <c r="C13" s="441" t="s">
        <v>408</v>
      </c>
      <c r="D13" s="441" t="s">
        <v>407</v>
      </c>
      <c r="E13" s="441" t="s">
        <v>408</v>
      </c>
      <c r="F13" s="441" t="s">
        <v>407</v>
      </c>
      <c r="G13" s="441" t="s">
        <v>408</v>
      </c>
      <c r="H13" s="441" t="s">
        <v>407</v>
      </c>
      <c r="I13" s="441" t="s">
        <v>408</v>
      </c>
      <c r="J13" s="442" t="s">
        <v>409</v>
      </c>
      <c r="K13" s="442" t="s">
        <v>410</v>
      </c>
      <c r="L13" s="442" t="s">
        <v>411</v>
      </c>
      <c r="M13" s="442" t="s">
        <v>412</v>
      </c>
      <c r="N13" s="442" t="s">
        <v>413</v>
      </c>
    </row>
    <row r="14" spans="1:14" s="441" customFormat="1" ht="15" customHeight="1" x14ac:dyDescent="0.2">
      <c r="A14" s="441">
        <v>1</v>
      </c>
      <c r="B14" s="445">
        <f>'Tabelle 2.3'!J11</f>
        <v>0.69781630067110223</v>
      </c>
      <c r="C14" s="446">
        <f>'Tabelle 3.3'!J11</f>
        <v>-4.9808638600328052</v>
      </c>
      <c r="D14" s="447">
        <f>IF(OR(AND(B14&gt;=-50,B14&lt;=50),ISNUMBER(B14)=FALSE),B14,"")</f>
        <v>0.69781630067110223</v>
      </c>
      <c r="E14" s="447">
        <f>IF(OR(AND(C14&gt;=-50,C14&lt;=50),ISNUMBER(C14)=FALSE),C14,"")</f>
        <v>-4.9808638600328052</v>
      </c>
      <c r="F14" s="442" t="str">
        <f>IF(ISNUMBER(B14)=FALSE,"",IF(B14&lt;-50,"&lt; -50",IF(B14&gt;50,"&gt; 50","")))</f>
        <v/>
      </c>
      <c r="G14" s="442" t="str">
        <f>IF(ISNUMBER(C14)=FALSE,"",IF(C14&lt;-50,"&lt; -50",IF(C14&gt;50,"&gt; 50","")))</f>
        <v/>
      </c>
      <c r="H14" s="448" t="str">
        <f>IF(B14&lt;-50,0.75,IF(B14&gt;50,-0.75,""))</f>
        <v/>
      </c>
      <c r="I14" s="448" t="str">
        <f>IF(C14&lt;-50,0.75,IF(C14&gt;50,-0.75,""))</f>
        <v/>
      </c>
      <c r="J14" s="442" t="e">
        <f>IF(OR(B14&lt;-50,B14&gt;50),N14,#N/A)</f>
        <v>#N/A</v>
      </c>
      <c r="K14" s="442" t="e">
        <f>IF(B14&lt;-50,-45,IF(B14&gt;50,45,#N/A))</f>
        <v>#N/A</v>
      </c>
      <c r="L14" s="442" t="e">
        <f>IF(OR(C14&lt;-50,C14&gt;50),N14,#N/A)</f>
        <v>#N/A</v>
      </c>
      <c r="M14" s="442" t="e">
        <f>IF(C14&lt;-50,-45,IF(C14&gt;50,45,#N/A))</f>
        <v>#N/A</v>
      </c>
      <c r="N14" s="442">
        <v>5</v>
      </c>
    </row>
    <row r="15" spans="1:14" s="441" customFormat="1" ht="15" customHeight="1" x14ac:dyDescent="0.2">
      <c r="A15" s="441">
        <v>2</v>
      </c>
      <c r="B15" s="445">
        <f>'Tabelle 2.3'!J12</f>
        <v>-1.0869565217391304</v>
      </c>
      <c r="C15" s="446">
        <f>'Tabelle 3.3'!J12</f>
        <v>-1.7857142857142858</v>
      </c>
      <c r="D15" s="447">
        <f t="shared" ref="D15:E46" si="3">IF(OR(AND(B15&gt;=-50,B15&lt;=50),ISNUMBER(B15)=FALSE),B15,"")</f>
        <v>-1.0869565217391304</v>
      </c>
      <c r="E15" s="447">
        <f t="shared" si="3"/>
        <v>-1.7857142857142858</v>
      </c>
      <c r="F15" s="442" t="str">
        <f t="shared" ref="F15:G46" si="4">IF(ISNUMBER(B15)=FALSE,"",IF(B15&lt;-50,"&lt; -50",IF(B15&gt;50,"&gt; 50","")))</f>
        <v/>
      </c>
      <c r="G15" s="442" t="str">
        <f t="shared" si="4"/>
        <v/>
      </c>
      <c r="H15" s="448" t="str">
        <f t="shared" ref="H15:I46" si="5">IF(B15&lt;-50,0.75,IF(B15&gt;50,-0.75,""))</f>
        <v/>
      </c>
      <c r="I15" s="448" t="str">
        <f t="shared" si="5"/>
        <v/>
      </c>
      <c r="J15" s="442" t="e">
        <f t="shared" ref="J15:J46" si="6">IF(OR(B15&lt;-50,B15&gt;50),N15,#N/A)</f>
        <v>#N/A</v>
      </c>
      <c r="K15" s="442" t="e">
        <f t="shared" ref="K15:K46" si="7">IF(B15&lt;-50,-45,IF(B15&gt;50,45,#N/A))</f>
        <v>#N/A</v>
      </c>
      <c r="L15" s="442" t="e">
        <f t="shared" ref="L15:L46" si="8">IF(OR(C15&lt;-50,C15&gt;50),N15,#N/A)</f>
        <v>#N/A</v>
      </c>
      <c r="M15" s="442" t="e">
        <f t="shared" ref="M15:M46" si="9">IF(C15&lt;-50,-45,IF(C15&gt;50,45,#N/A))</f>
        <v>#N/A</v>
      </c>
      <c r="N15" s="442">
        <v>15</v>
      </c>
    </row>
    <row r="16" spans="1:14" s="441" customFormat="1" ht="15" customHeight="1" x14ac:dyDescent="0.2">
      <c r="A16" s="441">
        <v>3</v>
      </c>
      <c r="B16" s="445">
        <f>'Tabelle 2.3'!J13</f>
        <v>2.3524189968930314</v>
      </c>
      <c r="C16" s="446">
        <f>'Tabelle 3.3'!J13</f>
        <v>30.188679245283019</v>
      </c>
      <c r="D16" s="447">
        <f t="shared" si="3"/>
        <v>2.3524189968930314</v>
      </c>
      <c r="E16" s="447">
        <f t="shared" si="3"/>
        <v>30.188679245283019</v>
      </c>
      <c r="F16" s="442" t="str">
        <f t="shared" si="4"/>
        <v/>
      </c>
      <c r="G16" s="442" t="str">
        <f t="shared" si="4"/>
        <v/>
      </c>
      <c r="H16" s="448" t="str">
        <f t="shared" si="5"/>
        <v/>
      </c>
      <c r="I16" s="448" t="str">
        <f t="shared" si="5"/>
        <v/>
      </c>
      <c r="J16" s="442" t="e">
        <f t="shared" si="6"/>
        <v>#N/A</v>
      </c>
      <c r="K16" s="442" t="e">
        <f t="shared" si="7"/>
        <v>#N/A</v>
      </c>
      <c r="L16" s="442" t="e">
        <f t="shared" si="8"/>
        <v>#N/A</v>
      </c>
      <c r="M16" s="442" t="e">
        <f t="shared" si="9"/>
        <v>#N/A</v>
      </c>
      <c r="N16" s="442">
        <v>25</v>
      </c>
    </row>
    <row r="17" spans="1:14" s="441" customFormat="1" ht="15" customHeight="1" x14ac:dyDescent="0.2">
      <c r="A17" s="441">
        <v>4</v>
      </c>
      <c r="B17" s="445">
        <f>'Tabelle 2.3'!J14</f>
        <v>-0.96291982139390409</v>
      </c>
      <c r="C17" s="446">
        <f>'Tabelle 3.3'!J14</f>
        <v>1.3477088948787062</v>
      </c>
      <c r="D17" s="447">
        <f t="shared" si="3"/>
        <v>-0.96291982139390409</v>
      </c>
      <c r="E17" s="447">
        <f t="shared" si="3"/>
        <v>1.3477088948787062</v>
      </c>
      <c r="F17" s="442" t="str">
        <f t="shared" si="4"/>
        <v/>
      </c>
      <c r="G17" s="442" t="str">
        <f t="shared" si="4"/>
        <v/>
      </c>
      <c r="H17" s="448" t="str">
        <f t="shared" si="5"/>
        <v/>
      </c>
      <c r="I17" s="448" t="str">
        <f t="shared" si="5"/>
        <v/>
      </c>
      <c r="J17" s="442" t="e">
        <f t="shared" si="6"/>
        <v>#N/A</v>
      </c>
      <c r="K17" s="442" t="e">
        <f t="shared" si="7"/>
        <v>#N/A</v>
      </c>
      <c r="L17" s="442" t="e">
        <f t="shared" si="8"/>
        <v>#N/A</v>
      </c>
      <c r="M17" s="442" t="e">
        <f t="shared" si="9"/>
        <v>#N/A</v>
      </c>
      <c r="N17" s="442">
        <v>36</v>
      </c>
    </row>
    <row r="18" spans="1:14" s="441" customFormat="1" ht="15" customHeight="1" x14ac:dyDescent="0.2">
      <c r="A18" s="441">
        <v>5</v>
      </c>
      <c r="B18" s="445">
        <f>'Tabelle 2.3'!J15</f>
        <v>0.10559662090813093</v>
      </c>
      <c r="C18" s="446">
        <f>'Tabelle 3.3'!J15</f>
        <v>-1.0033444816053512</v>
      </c>
      <c r="D18" s="447">
        <f t="shared" si="3"/>
        <v>0.10559662090813093</v>
      </c>
      <c r="E18" s="447">
        <f t="shared" si="3"/>
        <v>-1.0033444816053512</v>
      </c>
      <c r="F18" s="442" t="str">
        <f t="shared" si="4"/>
        <v/>
      </c>
      <c r="G18" s="442" t="str">
        <f t="shared" si="4"/>
        <v/>
      </c>
      <c r="H18" s="448" t="str">
        <f t="shared" si="5"/>
        <v/>
      </c>
      <c r="I18" s="448" t="str">
        <f t="shared" si="5"/>
        <v/>
      </c>
      <c r="J18" s="442" t="e">
        <f t="shared" si="6"/>
        <v>#N/A</v>
      </c>
      <c r="K18" s="442" t="e">
        <f t="shared" si="7"/>
        <v>#N/A</v>
      </c>
      <c r="L18" s="442" t="e">
        <f t="shared" si="8"/>
        <v>#N/A</v>
      </c>
      <c r="M18" s="442" t="e">
        <f t="shared" si="9"/>
        <v>#N/A</v>
      </c>
      <c r="N18" s="442">
        <v>46</v>
      </c>
    </row>
    <row r="19" spans="1:14" s="441" customFormat="1" ht="15" customHeight="1" x14ac:dyDescent="0.2">
      <c r="A19" s="441">
        <v>6</v>
      </c>
      <c r="B19" s="445">
        <f>'Tabelle 2.3'!J16</f>
        <v>-1.1670076250697414</v>
      </c>
      <c r="C19" s="446">
        <f>'Tabelle 3.3'!J16</f>
        <v>3.606102635228849</v>
      </c>
      <c r="D19" s="447">
        <f t="shared" si="3"/>
        <v>-1.1670076250697414</v>
      </c>
      <c r="E19" s="447">
        <f t="shared" si="3"/>
        <v>3.606102635228849</v>
      </c>
      <c r="F19" s="442" t="str">
        <f t="shared" si="4"/>
        <v/>
      </c>
      <c r="G19" s="442" t="str">
        <f t="shared" si="4"/>
        <v/>
      </c>
      <c r="H19" s="448" t="str">
        <f t="shared" si="5"/>
        <v/>
      </c>
      <c r="I19" s="448" t="str">
        <f t="shared" si="5"/>
        <v/>
      </c>
      <c r="J19" s="442" t="e">
        <f t="shared" si="6"/>
        <v>#N/A</v>
      </c>
      <c r="K19" s="442" t="e">
        <f t="shared" si="7"/>
        <v>#N/A</v>
      </c>
      <c r="L19" s="442" t="e">
        <f t="shared" si="8"/>
        <v>#N/A</v>
      </c>
      <c r="M19" s="442" t="e">
        <f t="shared" si="9"/>
        <v>#N/A</v>
      </c>
      <c r="N19" s="442">
        <v>56</v>
      </c>
    </row>
    <row r="20" spans="1:14" s="441" customFormat="1" ht="15" customHeight="1" x14ac:dyDescent="0.2">
      <c r="A20" s="441">
        <v>7</v>
      </c>
      <c r="B20" s="445">
        <f>'Tabelle 2.3'!J17</f>
        <v>0</v>
      </c>
      <c r="C20" s="446">
        <f>'Tabelle 3.3'!J17</f>
        <v>-8.6021505376344081</v>
      </c>
      <c r="D20" s="447">
        <f t="shared" si="3"/>
        <v>0</v>
      </c>
      <c r="E20" s="447">
        <f t="shared" si="3"/>
        <v>-8.6021505376344081</v>
      </c>
      <c r="F20" s="442" t="str">
        <f t="shared" si="4"/>
        <v/>
      </c>
      <c r="G20" s="442" t="str">
        <f t="shared" si="4"/>
        <v/>
      </c>
      <c r="H20" s="448" t="str">
        <f t="shared" si="5"/>
        <v/>
      </c>
      <c r="I20" s="448" t="str">
        <f t="shared" si="5"/>
        <v/>
      </c>
      <c r="J20" s="442" t="e">
        <f t="shared" si="6"/>
        <v>#N/A</v>
      </c>
      <c r="K20" s="442" t="e">
        <f t="shared" si="7"/>
        <v>#N/A</v>
      </c>
      <c r="L20" s="442" t="e">
        <f t="shared" si="8"/>
        <v>#N/A</v>
      </c>
      <c r="M20" s="442" t="e">
        <f t="shared" si="9"/>
        <v>#N/A</v>
      </c>
      <c r="N20" s="442">
        <v>67</v>
      </c>
    </row>
    <row r="21" spans="1:14" s="441" customFormat="1" ht="15" customHeight="1" x14ac:dyDescent="0.2">
      <c r="A21" s="441">
        <v>8</v>
      </c>
      <c r="B21" s="445">
        <f>'Tabelle 2.3'!J18</f>
        <v>-0.45113993394022395</v>
      </c>
      <c r="C21" s="446">
        <f>'Tabelle 3.3'!J18</f>
        <v>-3.5812672176308542</v>
      </c>
      <c r="D21" s="447">
        <f t="shared" si="3"/>
        <v>-0.45113993394022395</v>
      </c>
      <c r="E21" s="447">
        <f t="shared" si="3"/>
        <v>-3.5812672176308542</v>
      </c>
      <c r="F21" s="442" t="str">
        <f t="shared" si="4"/>
        <v/>
      </c>
      <c r="G21" s="442" t="str">
        <f t="shared" si="4"/>
        <v/>
      </c>
      <c r="H21" s="448" t="str">
        <f t="shared" si="5"/>
        <v/>
      </c>
      <c r="I21" s="448" t="str">
        <f t="shared" si="5"/>
        <v/>
      </c>
      <c r="J21" s="442" t="e">
        <f t="shared" si="6"/>
        <v>#N/A</v>
      </c>
      <c r="K21" s="442" t="e">
        <f t="shared" si="7"/>
        <v>#N/A</v>
      </c>
      <c r="L21" s="442" t="e">
        <f t="shared" si="8"/>
        <v>#N/A</v>
      </c>
      <c r="M21" s="442" t="e">
        <f t="shared" si="9"/>
        <v>#N/A</v>
      </c>
      <c r="N21" s="442">
        <v>77</v>
      </c>
    </row>
    <row r="22" spans="1:14" s="441" customFormat="1" ht="15" customHeight="1" x14ac:dyDescent="0.2">
      <c r="A22" s="441">
        <v>9</v>
      </c>
      <c r="B22" s="445">
        <f>'Tabelle 2.3'!J19</f>
        <v>-3.7648696532523411</v>
      </c>
      <c r="C22" s="446">
        <f>'Tabelle 3.3'!J19</f>
        <v>1.1592300962379702</v>
      </c>
      <c r="D22" s="447">
        <f t="shared" si="3"/>
        <v>-3.7648696532523411</v>
      </c>
      <c r="E22" s="447">
        <f t="shared" si="3"/>
        <v>1.1592300962379702</v>
      </c>
      <c r="F22" s="442" t="str">
        <f t="shared" si="4"/>
        <v/>
      </c>
      <c r="G22" s="442" t="str">
        <f t="shared" si="4"/>
        <v/>
      </c>
      <c r="H22" s="448" t="str">
        <f t="shared" si="5"/>
        <v/>
      </c>
      <c r="I22" s="448" t="str">
        <f t="shared" si="5"/>
        <v/>
      </c>
      <c r="J22" s="442" t="e">
        <f t="shared" si="6"/>
        <v>#N/A</v>
      </c>
      <c r="K22" s="442" t="e">
        <f t="shared" si="7"/>
        <v>#N/A</v>
      </c>
      <c r="L22" s="442" t="e">
        <f t="shared" si="8"/>
        <v>#N/A</v>
      </c>
      <c r="M22" s="442" t="e">
        <f t="shared" si="9"/>
        <v>#N/A</v>
      </c>
      <c r="N22" s="442">
        <v>87</v>
      </c>
    </row>
    <row r="23" spans="1:14" s="441" customFormat="1" ht="15" customHeight="1" x14ac:dyDescent="0.2">
      <c r="A23" s="441">
        <v>10</v>
      </c>
      <c r="B23" s="445">
        <f>'Tabelle 2.3'!J20</f>
        <v>8.0922824686731474</v>
      </c>
      <c r="C23" s="446">
        <f>'Tabelle 3.3'!J20</f>
        <v>3.053435114503817</v>
      </c>
      <c r="D23" s="447">
        <f t="shared" si="3"/>
        <v>8.0922824686731474</v>
      </c>
      <c r="E23" s="447">
        <f t="shared" si="3"/>
        <v>3.053435114503817</v>
      </c>
      <c r="F23" s="442" t="str">
        <f t="shared" si="4"/>
        <v/>
      </c>
      <c r="G23" s="442" t="str">
        <f t="shared" si="4"/>
        <v/>
      </c>
      <c r="H23" s="448" t="str">
        <f t="shared" si="5"/>
        <v/>
      </c>
      <c r="I23" s="448" t="str">
        <f t="shared" si="5"/>
        <v/>
      </c>
      <c r="J23" s="442" t="e">
        <f t="shared" si="6"/>
        <v>#N/A</v>
      </c>
      <c r="K23" s="442" t="e">
        <f t="shared" si="7"/>
        <v>#N/A</v>
      </c>
      <c r="L23" s="442" t="e">
        <f t="shared" si="8"/>
        <v>#N/A</v>
      </c>
      <c r="M23" s="442" t="e">
        <f t="shared" si="9"/>
        <v>#N/A</v>
      </c>
      <c r="N23" s="442">
        <v>98</v>
      </c>
    </row>
    <row r="24" spans="1:14" s="441" customFormat="1" ht="15" customHeight="1" x14ac:dyDescent="0.2">
      <c r="A24" s="441">
        <v>11</v>
      </c>
      <c r="B24" s="445">
        <f>'Tabelle 2.3'!J21</f>
        <v>-6.7114093959731544</v>
      </c>
      <c r="C24" s="446">
        <f>'Tabelle 3.3'!J21</f>
        <v>-8.739098837209303</v>
      </c>
      <c r="D24" s="447">
        <f t="shared" si="3"/>
        <v>-6.7114093959731544</v>
      </c>
      <c r="E24" s="447">
        <f t="shared" si="3"/>
        <v>-8.739098837209303</v>
      </c>
      <c r="F24" s="442" t="str">
        <f t="shared" si="4"/>
        <v/>
      </c>
      <c r="G24" s="442" t="str">
        <f t="shared" si="4"/>
        <v/>
      </c>
      <c r="H24" s="448" t="str">
        <f t="shared" si="5"/>
        <v/>
      </c>
      <c r="I24" s="448" t="str">
        <f t="shared" si="5"/>
        <v/>
      </c>
      <c r="J24" s="442" t="e">
        <f t="shared" si="6"/>
        <v>#N/A</v>
      </c>
      <c r="K24" s="442" t="e">
        <f t="shared" si="7"/>
        <v>#N/A</v>
      </c>
      <c r="L24" s="442" t="e">
        <f t="shared" si="8"/>
        <v>#N/A</v>
      </c>
      <c r="M24" s="442" t="e">
        <f t="shared" si="9"/>
        <v>#N/A</v>
      </c>
      <c r="N24" s="442">
        <v>108</v>
      </c>
    </row>
    <row r="25" spans="1:14" s="441" customFormat="1" ht="15" customHeight="1" x14ac:dyDescent="0.2">
      <c r="A25" s="441">
        <v>12</v>
      </c>
      <c r="B25" s="445">
        <f>'Tabelle 2.3'!J22</f>
        <v>4.1607618615724729</v>
      </c>
      <c r="C25" s="446">
        <f>'Tabelle 3.3'!J22</f>
        <v>-15.369649805447471</v>
      </c>
      <c r="D25" s="447">
        <f t="shared" si="3"/>
        <v>4.1607618615724729</v>
      </c>
      <c r="E25" s="447">
        <f t="shared" si="3"/>
        <v>-15.369649805447471</v>
      </c>
      <c r="F25" s="442" t="str">
        <f t="shared" si="4"/>
        <v/>
      </c>
      <c r="G25" s="442" t="str">
        <f t="shared" si="4"/>
        <v/>
      </c>
      <c r="H25" s="448" t="str">
        <f t="shared" si="5"/>
        <v/>
      </c>
      <c r="I25" s="448" t="str">
        <f t="shared" si="5"/>
        <v/>
      </c>
      <c r="J25" s="442" t="e">
        <f t="shared" si="6"/>
        <v>#N/A</v>
      </c>
      <c r="K25" s="442" t="e">
        <f t="shared" si="7"/>
        <v>#N/A</v>
      </c>
      <c r="L25" s="442" t="e">
        <f t="shared" si="8"/>
        <v>#N/A</v>
      </c>
      <c r="M25" s="442" t="e">
        <f t="shared" si="9"/>
        <v>#N/A</v>
      </c>
      <c r="N25" s="442">
        <v>118</v>
      </c>
    </row>
    <row r="26" spans="1:14" s="441" customFormat="1" ht="15" customHeight="1" x14ac:dyDescent="0.2">
      <c r="A26" s="441">
        <v>13</v>
      </c>
      <c r="B26" s="445">
        <f>'Tabelle 2.3'!J23</f>
        <v>1.8128499066915489</v>
      </c>
      <c r="C26" s="446">
        <f>'Tabelle 3.3'!J23</f>
        <v>5.1136363636363633</v>
      </c>
      <c r="D26" s="447">
        <f t="shared" si="3"/>
        <v>1.8128499066915489</v>
      </c>
      <c r="E26" s="447">
        <f t="shared" si="3"/>
        <v>5.1136363636363633</v>
      </c>
      <c r="F26" s="442" t="str">
        <f t="shared" si="4"/>
        <v/>
      </c>
      <c r="G26" s="442" t="str">
        <f t="shared" si="4"/>
        <v/>
      </c>
      <c r="H26" s="448" t="str">
        <f t="shared" si="5"/>
        <v/>
      </c>
      <c r="I26" s="448" t="str">
        <f t="shared" si="5"/>
        <v/>
      </c>
      <c r="J26" s="442" t="e">
        <f t="shared" si="6"/>
        <v>#N/A</v>
      </c>
      <c r="K26" s="442" t="e">
        <f t="shared" si="7"/>
        <v>#N/A</v>
      </c>
      <c r="L26" s="442" t="e">
        <f t="shared" si="8"/>
        <v>#N/A</v>
      </c>
      <c r="M26" s="442" t="e">
        <f t="shared" si="9"/>
        <v>#N/A</v>
      </c>
      <c r="N26" s="442">
        <v>129</v>
      </c>
    </row>
    <row r="27" spans="1:14" s="441" customFormat="1" ht="15" customHeight="1" x14ac:dyDescent="0.2">
      <c r="A27" s="441">
        <v>14</v>
      </c>
      <c r="B27" s="445">
        <f>'Tabelle 2.3'!J24</f>
        <v>2.6773479498260779</v>
      </c>
      <c r="C27" s="446">
        <f>'Tabelle 3.3'!J24</f>
        <v>-6.2088428974600189</v>
      </c>
      <c r="D27" s="447">
        <f t="shared" si="3"/>
        <v>2.6773479498260779</v>
      </c>
      <c r="E27" s="447">
        <f t="shared" si="3"/>
        <v>-6.2088428974600189</v>
      </c>
      <c r="F27" s="442" t="str">
        <f t="shared" si="4"/>
        <v/>
      </c>
      <c r="G27" s="442" t="str">
        <f t="shared" si="4"/>
        <v/>
      </c>
      <c r="H27" s="448" t="str">
        <f t="shared" si="5"/>
        <v/>
      </c>
      <c r="I27" s="448" t="str">
        <f t="shared" si="5"/>
        <v/>
      </c>
      <c r="J27" s="442" t="e">
        <f t="shared" si="6"/>
        <v>#N/A</v>
      </c>
      <c r="K27" s="442" t="e">
        <f t="shared" si="7"/>
        <v>#N/A</v>
      </c>
      <c r="L27" s="442" t="e">
        <f t="shared" si="8"/>
        <v>#N/A</v>
      </c>
      <c r="M27" s="442" t="e">
        <f t="shared" si="9"/>
        <v>#N/A</v>
      </c>
      <c r="N27" s="442">
        <v>139</v>
      </c>
    </row>
    <row r="28" spans="1:14" s="441" customFormat="1" ht="15" customHeight="1" x14ac:dyDescent="0.2">
      <c r="A28" s="441">
        <v>15</v>
      </c>
      <c r="B28" s="445">
        <f>'Tabelle 2.3'!J25</f>
        <v>-1.0549812654460418</v>
      </c>
      <c r="C28" s="446">
        <f>'Tabelle 3.3'!J25</f>
        <v>-5.9216559675094986</v>
      </c>
      <c r="D28" s="447">
        <f t="shared" si="3"/>
        <v>-1.0549812654460418</v>
      </c>
      <c r="E28" s="447">
        <f t="shared" si="3"/>
        <v>-5.9216559675094986</v>
      </c>
      <c r="F28" s="442" t="str">
        <f t="shared" si="4"/>
        <v/>
      </c>
      <c r="G28" s="442" t="str">
        <f t="shared" si="4"/>
        <v/>
      </c>
      <c r="H28" s="448" t="str">
        <f t="shared" si="5"/>
        <v/>
      </c>
      <c r="I28" s="448" t="str">
        <f t="shared" si="5"/>
        <v/>
      </c>
      <c r="J28" s="442" t="e">
        <f t="shared" si="6"/>
        <v>#N/A</v>
      </c>
      <c r="K28" s="442" t="e">
        <f t="shared" si="7"/>
        <v>#N/A</v>
      </c>
      <c r="L28" s="442" t="e">
        <f t="shared" si="8"/>
        <v>#N/A</v>
      </c>
      <c r="M28" s="442" t="e">
        <f t="shared" si="9"/>
        <v>#N/A</v>
      </c>
      <c r="N28" s="442">
        <v>149</v>
      </c>
    </row>
    <row r="29" spans="1:14" s="441" customFormat="1" ht="15" customHeight="1" x14ac:dyDescent="0.2">
      <c r="A29" s="441">
        <v>16</v>
      </c>
      <c r="B29" s="445">
        <f>'Tabelle 2.3'!J26</f>
        <v>1.1972427137501511</v>
      </c>
      <c r="C29" s="446">
        <f>'Tabelle 3.3'!J26</f>
        <v>-2.031063321385902</v>
      </c>
      <c r="D29" s="447">
        <f t="shared" si="3"/>
        <v>1.1972427137501511</v>
      </c>
      <c r="E29" s="447">
        <f t="shared" si="3"/>
        <v>-2.031063321385902</v>
      </c>
      <c r="F29" s="442" t="str">
        <f t="shared" si="4"/>
        <v/>
      </c>
      <c r="G29" s="442" t="str">
        <f t="shared" si="4"/>
        <v/>
      </c>
      <c r="H29" s="448" t="str">
        <f t="shared" si="5"/>
        <v/>
      </c>
      <c r="I29" s="448" t="str">
        <f t="shared" si="5"/>
        <v/>
      </c>
      <c r="J29" s="442" t="e">
        <f t="shared" si="6"/>
        <v>#N/A</v>
      </c>
      <c r="K29" s="442" t="e">
        <f t="shared" si="7"/>
        <v>#N/A</v>
      </c>
      <c r="L29" s="442" t="e">
        <f t="shared" si="8"/>
        <v>#N/A</v>
      </c>
      <c r="M29" s="442" t="e">
        <f t="shared" si="9"/>
        <v>#N/A</v>
      </c>
      <c r="N29" s="442">
        <v>160</v>
      </c>
    </row>
    <row r="30" spans="1:14" s="441" customFormat="1" ht="15" customHeight="1" x14ac:dyDescent="0.2">
      <c r="A30" s="441">
        <v>17</v>
      </c>
      <c r="B30" s="445">
        <f>'Tabelle 2.3'!J27</f>
        <v>-5.4117280099812852</v>
      </c>
      <c r="C30" s="446">
        <f>'Tabelle 3.3'!J27</f>
        <v>-33.724653148345787</v>
      </c>
      <c r="D30" s="447">
        <f t="shared" si="3"/>
        <v>-5.4117280099812852</v>
      </c>
      <c r="E30" s="447">
        <f t="shared" si="3"/>
        <v>-33.724653148345787</v>
      </c>
      <c r="F30" s="442" t="str">
        <f t="shared" si="4"/>
        <v/>
      </c>
      <c r="G30" s="442" t="str">
        <f t="shared" si="4"/>
        <v/>
      </c>
      <c r="H30" s="448" t="str">
        <f t="shared" si="5"/>
        <v/>
      </c>
      <c r="I30" s="448" t="str">
        <f t="shared" si="5"/>
        <v/>
      </c>
      <c r="J30" s="442" t="e">
        <f t="shared" si="6"/>
        <v>#N/A</v>
      </c>
      <c r="K30" s="442" t="e">
        <f t="shared" si="7"/>
        <v>#N/A</v>
      </c>
      <c r="L30" s="442" t="e">
        <f t="shared" si="8"/>
        <v>#N/A</v>
      </c>
      <c r="M30" s="442" t="e">
        <f t="shared" si="9"/>
        <v>#N/A</v>
      </c>
      <c r="N30" s="442">
        <v>170</v>
      </c>
    </row>
    <row r="31" spans="1:14" s="441" customFormat="1" ht="15" customHeight="1" x14ac:dyDescent="0.2">
      <c r="A31" s="441">
        <v>18</v>
      </c>
      <c r="B31" s="445">
        <f>'Tabelle 2.3'!J28</f>
        <v>-0.22171193285295748</v>
      </c>
      <c r="C31" s="446">
        <f>'Tabelle 3.3'!J28</f>
        <v>-13.043478260869565</v>
      </c>
      <c r="D31" s="447">
        <f t="shared" si="3"/>
        <v>-0.22171193285295748</v>
      </c>
      <c r="E31" s="447">
        <f t="shared" si="3"/>
        <v>-13.043478260869565</v>
      </c>
      <c r="F31" s="442" t="str">
        <f t="shared" si="4"/>
        <v/>
      </c>
      <c r="G31" s="442" t="str">
        <f t="shared" si="4"/>
        <v/>
      </c>
      <c r="H31" s="448" t="str">
        <f t="shared" si="5"/>
        <v/>
      </c>
      <c r="I31" s="448" t="str">
        <f t="shared" si="5"/>
        <v/>
      </c>
      <c r="J31" s="442" t="e">
        <f t="shared" si="6"/>
        <v>#N/A</v>
      </c>
      <c r="K31" s="442" t="e">
        <f t="shared" si="7"/>
        <v>#N/A</v>
      </c>
      <c r="L31" s="442" t="e">
        <f t="shared" si="8"/>
        <v>#N/A</v>
      </c>
      <c r="M31" s="442" t="e">
        <f t="shared" si="9"/>
        <v>#N/A</v>
      </c>
      <c r="N31" s="442">
        <v>180</v>
      </c>
    </row>
    <row r="32" spans="1:14" s="441" customFormat="1" ht="15" customHeight="1" x14ac:dyDescent="0.2">
      <c r="A32" s="441">
        <v>19</v>
      </c>
      <c r="B32" s="445">
        <f>'Tabelle 2.3'!J29</f>
        <v>3.1120443654767675</v>
      </c>
      <c r="C32" s="446">
        <f>'Tabelle 3.3'!J29</f>
        <v>-8.8235294117647065</v>
      </c>
      <c r="D32" s="447">
        <f t="shared" si="3"/>
        <v>3.1120443654767675</v>
      </c>
      <c r="E32" s="447">
        <f t="shared" si="3"/>
        <v>-8.8235294117647065</v>
      </c>
      <c r="F32" s="442" t="str">
        <f t="shared" si="4"/>
        <v/>
      </c>
      <c r="G32" s="442" t="str">
        <f t="shared" si="4"/>
        <v/>
      </c>
      <c r="H32" s="448" t="str">
        <f t="shared" si="5"/>
        <v/>
      </c>
      <c r="I32" s="448" t="str">
        <f t="shared" si="5"/>
        <v/>
      </c>
      <c r="J32" s="442" t="e">
        <f t="shared" si="6"/>
        <v>#N/A</v>
      </c>
      <c r="K32" s="442" t="e">
        <f t="shared" si="7"/>
        <v>#N/A</v>
      </c>
      <c r="L32" s="442" t="e">
        <f t="shared" si="8"/>
        <v>#N/A</v>
      </c>
      <c r="M32" s="442" t="e">
        <f t="shared" si="9"/>
        <v>#N/A</v>
      </c>
      <c r="N32" s="442">
        <v>191</v>
      </c>
    </row>
    <row r="33" spans="1:14" s="441" customFormat="1" ht="15" customHeight="1" x14ac:dyDescent="0.2">
      <c r="A33" s="441">
        <v>20</v>
      </c>
      <c r="B33" s="445">
        <f>'Tabelle 2.3'!J30</f>
        <v>3.1722123328312564</v>
      </c>
      <c r="C33" s="446">
        <f>'Tabelle 3.3'!J30</f>
        <v>8.9007565643079656E-2</v>
      </c>
      <c r="D33" s="447">
        <f t="shared" si="3"/>
        <v>3.1722123328312564</v>
      </c>
      <c r="E33" s="447">
        <f t="shared" si="3"/>
        <v>8.9007565643079656E-2</v>
      </c>
      <c r="F33" s="442" t="str">
        <f t="shared" si="4"/>
        <v/>
      </c>
      <c r="G33" s="442" t="str">
        <f t="shared" si="4"/>
        <v/>
      </c>
      <c r="H33" s="448" t="str">
        <f t="shared" si="5"/>
        <v/>
      </c>
      <c r="I33" s="448" t="str">
        <f t="shared" si="5"/>
        <v/>
      </c>
      <c r="J33" s="442" t="e">
        <f t="shared" si="6"/>
        <v>#N/A</v>
      </c>
      <c r="K33" s="442" t="e">
        <f t="shared" si="7"/>
        <v>#N/A</v>
      </c>
      <c r="L33" s="442" t="e">
        <f t="shared" si="8"/>
        <v>#N/A</v>
      </c>
      <c r="M33" s="442" t="e">
        <f t="shared" si="9"/>
        <v>#N/A</v>
      </c>
      <c r="N33" s="442">
        <v>201</v>
      </c>
    </row>
    <row r="34" spans="1:14" s="441" customFormat="1" ht="15" customHeight="1" x14ac:dyDescent="0.2">
      <c r="A34" s="441">
        <v>21</v>
      </c>
      <c r="B34" s="445">
        <f>'Tabelle 2.3'!J31</f>
        <v>1.8007599537419461</v>
      </c>
      <c r="C34" s="446">
        <f>'Tabelle 3.3'!J31</f>
        <v>-5.4824561403508776</v>
      </c>
      <c r="D34" s="447">
        <f t="shared" si="3"/>
        <v>1.8007599537419461</v>
      </c>
      <c r="E34" s="447">
        <f t="shared" si="3"/>
        <v>-5.4824561403508776</v>
      </c>
      <c r="F34" s="442" t="str">
        <f t="shared" si="4"/>
        <v/>
      </c>
      <c r="G34" s="442" t="str">
        <f t="shared" si="4"/>
        <v/>
      </c>
      <c r="H34" s="448" t="str">
        <f t="shared" si="5"/>
        <v/>
      </c>
      <c r="I34" s="448" t="str">
        <f t="shared" si="5"/>
        <v/>
      </c>
      <c r="J34" s="442" t="e">
        <f t="shared" si="6"/>
        <v>#N/A</v>
      </c>
      <c r="K34" s="442" t="e">
        <f t="shared" si="7"/>
        <v>#N/A</v>
      </c>
      <c r="L34" s="442" t="e">
        <f t="shared" si="8"/>
        <v>#N/A</v>
      </c>
      <c r="M34" s="442" t="e">
        <f t="shared" si="9"/>
        <v>#N/A</v>
      </c>
      <c r="N34" s="442">
        <v>211</v>
      </c>
    </row>
    <row r="35" spans="1:14" s="441" customFormat="1" ht="15" customHeight="1" x14ac:dyDescent="0.2">
      <c r="A35" s="441">
        <v>22</v>
      </c>
      <c r="B35" s="445">
        <f>'Tabelle 2.3'!J32</f>
        <v>-0.75595873354678056</v>
      </c>
      <c r="C35" s="446">
        <f>'Tabelle 3.3'!J32</f>
        <v>-8.4213703591910658</v>
      </c>
      <c r="D35" s="447">
        <f t="shared" si="3"/>
        <v>-0.75595873354678056</v>
      </c>
      <c r="E35" s="447">
        <f t="shared" si="3"/>
        <v>-8.4213703591910658</v>
      </c>
      <c r="F35" s="442" t="str">
        <f t="shared" si="4"/>
        <v/>
      </c>
      <c r="G35" s="442" t="str">
        <f t="shared" si="4"/>
        <v/>
      </c>
      <c r="H35" s="448" t="str">
        <f t="shared" si="5"/>
        <v/>
      </c>
      <c r="I35" s="448" t="str">
        <f t="shared" si="5"/>
        <v/>
      </c>
      <c r="J35" s="442" t="e">
        <f t="shared" si="6"/>
        <v>#N/A</v>
      </c>
      <c r="K35" s="442" t="e">
        <f t="shared" si="7"/>
        <v>#N/A</v>
      </c>
      <c r="L35" s="442" t="e">
        <f t="shared" si="8"/>
        <v>#N/A</v>
      </c>
      <c r="M35" s="442" t="e">
        <f t="shared" si="9"/>
        <v>#N/A</v>
      </c>
      <c r="N35" s="442">
        <v>222</v>
      </c>
    </row>
    <row r="36" spans="1:14" s="441" customFormat="1" ht="15" customHeight="1" x14ac:dyDescent="0.2">
      <c r="A36" s="441">
        <v>23</v>
      </c>
      <c r="B36" s="445">
        <f>'Tabelle 2.3'!J33</f>
        <v>0</v>
      </c>
      <c r="C36" s="446">
        <f>'Tabelle 3.3'!J33</f>
        <v>0</v>
      </c>
      <c r="D36" s="447">
        <f t="shared" si="3"/>
        <v>0</v>
      </c>
      <c r="E36" s="447">
        <f t="shared" si="3"/>
        <v>0</v>
      </c>
      <c r="F36" s="442" t="str">
        <f t="shared" si="4"/>
        <v/>
      </c>
      <c r="G36" s="442" t="str">
        <f t="shared" si="4"/>
        <v/>
      </c>
      <c r="H36" s="448" t="str">
        <f t="shared" si="5"/>
        <v/>
      </c>
      <c r="I36" s="448" t="str">
        <f t="shared" si="5"/>
        <v/>
      </c>
      <c r="J36" s="442" t="e">
        <f t="shared" si="6"/>
        <v>#N/A</v>
      </c>
      <c r="K36" s="442" t="e">
        <f t="shared" si="7"/>
        <v>#N/A</v>
      </c>
      <c r="L36" s="442" t="e">
        <f t="shared" si="8"/>
        <v>#N/A</v>
      </c>
      <c r="M36" s="442" t="e">
        <f t="shared" si="9"/>
        <v>#N/A</v>
      </c>
      <c r="N36" s="442">
        <v>232</v>
      </c>
    </row>
    <row r="37" spans="1:14" s="441" customFormat="1" ht="15" customHeight="1" x14ac:dyDescent="0.2">
      <c r="A37" s="441">
        <v>24</v>
      </c>
      <c r="B37" s="445"/>
      <c r="C37" s="446"/>
      <c r="D37" s="447">
        <f t="shared" si="3"/>
        <v>0</v>
      </c>
      <c r="E37" s="447">
        <f t="shared" si="3"/>
        <v>0</v>
      </c>
      <c r="F37" s="442"/>
      <c r="G37" s="442"/>
      <c r="H37" s="448"/>
      <c r="I37" s="448"/>
      <c r="J37" s="442"/>
      <c r="K37" s="442"/>
      <c r="L37" s="442"/>
      <c r="M37" s="442"/>
      <c r="N37" s="442"/>
    </row>
    <row r="38" spans="1:14" s="441" customFormat="1" ht="15" customHeight="1" x14ac:dyDescent="0.2">
      <c r="A38" s="441">
        <v>25</v>
      </c>
      <c r="B38" s="445">
        <f>'Tabelle 2.3'!J35</f>
        <v>-1.0869565217391304</v>
      </c>
      <c r="C38" s="446">
        <f>'Tabelle 3.3'!J35</f>
        <v>-1.7857142857142858</v>
      </c>
      <c r="D38" s="447">
        <f t="shared" si="3"/>
        <v>-1.0869565217391304</v>
      </c>
      <c r="E38" s="447">
        <f t="shared" si="3"/>
        <v>-1.7857142857142858</v>
      </c>
      <c r="F38" s="442" t="str">
        <f t="shared" si="4"/>
        <v/>
      </c>
      <c r="G38" s="442" t="str">
        <f t="shared" si="4"/>
        <v/>
      </c>
      <c r="H38" s="448" t="str">
        <f t="shared" si="5"/>
        <v/>
      </c>
      <c r="I38" s="448" t="str">
        <f t="shared" si="5"/>
        <v/>
      </c>
      <c r="J38" s="442" t="e">
        <f t="shared" si="6"/>
        <v>#N/A</v>
      </c>
      <c r="K38" s="442" t="e">
        <f t="shared" si="7"/>
        <v>#N/A</v>
      </c>
      <c r="L38" s="442" t="e">
        <f t="shared" si="8"/>
        <v>#N/A</v>
      </c>
      <c r="M38" s="442" t="e">
        <f t="shared" si="9"/>
        <v>#N/A</v>
      </c>
      <c r="N38" s="442">
        <v>242</v>
      </c>
    </row>
    <row r="39" spans="1:14" s="441" customFormat="1" ht="15" customHeight="1" x14ac:dyDescent="0.2">
      <c r="A39" s="441">
        <v>26</v>
      </c>
      <c r="B39" s="445">
        <f>'Tabelle 2.3'!J36</f>
        <v>-0.46398275296433428</v>
      </c>
      <c r="C39" s="446">
        <f>'Tabelle 3.3'!J36</f>
        <v>-0.35476718403547675</v>
      </c>
      <c r="D39" s="447">
        <f t="shared" si="3"/>
        <v>-0.46398275296433428</v>
      </c>
      <c r="E39" s="447">
        <f t="shared" si="3"/>
        <v>-0.35476718403547675</v>
      </c>
      <c r="F39" s="442" t="str">
        <f t="shared" si="4"/>
        <v/>
      </c>
      <c r="G39" s="442" t="str">
        <f t="shared" si="4"/>
        <v/>
      </c>
      <c r="H39" s="448" t="str">
        <f t="shared" si="5"/>
        <v/>
      </c>
      <c r="I39" s="448" t="str">
        <f t="shared" si="5"/>
        <v/>
      </c>
      <c r="J39" s="442" t="e">
        <f t="shared" si="6"/>
        <v>#N/A</v>
      </c>
      <c r="K39" s="442" t="e">
        <f t="shared" si="7"/>
        <v>#N/A</v>
      </c>
      <c r="L39" s="442" t="e">
        <f t="shared" si="8"/>
        <v>#N/A</v>
      </c>
      <c r="M39" s="442" t="e">
        <f t="shared" si="9"/>
        <v>#N/A</v>
      </c>
      <c r="N39" s="442">
        <v>253</v>
      </c>
    </row>
    <row r="40" spans="1:14" s="441" customFormat="1" ht="15" customHeight="1" x14ac:dyDescent="0.2">
      <c r="A40" s="441">
        <v>27</v>
      </c>
      <c r="B40" s="445">
        <f>'Tabelle 2.3'!J37</f>
        <v>0.91174372054670438</v>
      </c>
      <c r="C40" s="446">
        <f>'Tabelle 3.3'!J37</f>
        <v>-5.2904957833610551</v>
      </c>
      <c r="D40" s="447">
        <f t="shared" si="3"/>
        <v>0.91174372054670438</v>
      </c>
      <c r="E40" s="447">
        <f t="shared" si="3"/>
        <v>-5.2904957833610551</v>
      </c>
      <c r="F40" s="442" t="str">
        <f t="shared" si="4"/>
        <v/>
      </c>
      <c r="G40" s="442" t="str">
        <f t="shared" si="4"/>
        <v/>
      </c>
      <c r="H40" s="448" t="str">
        <f t="shared" si="5"/>
        <v/>
      </c>
      <c r="I40" s="448" t="str">
        <f t="shared" si="5"/>
        <v/>
      </c>
      <c r="J40" s="442" t="e">
        <f t="shared" si="6"/>
        <v>#N/A</v>
      </c>
      <c r="K40" s="442" t="e">
        <f t="shared" si="7"/>
        <v>#N/A</v>
      </c>
      <c r="L40" s="442" t="e">
        <f t="shared" si="8"/>
        <v>#N/A</v>
      </c>
      <c r="M40" s="442" t="e">
        <f t="shared" si="9"/>
        <v>#N/A</v>
      </c>
      <c r="N40" s="442">
        <v>263</v>
      </c>
    </row>
    <row r="41" spans="1:14" s="441" customFormat="1" ht="15" customHeight="1" x14ac:dyDescent="0.2">
      <c r="A41" s="441">
        <v>28</v>
      </c>
      <c r="B41" s="445" t="e">
        <f>'Tabelle 2.3'!#REF!</f>
        <v>#REF!</v>
      </c>
      <c r="C41" s="446" t="e">
        <f>'Tabelle 3.3'!#REF!</f>
        <v>#REF!</v>
      </c>
      <c r="D41" s="447" t="e">
        <f t="shared" si="3"/>
        <v>#REF!</v>
      </c>
      <c r="E41" s="447" t="e">
        <f t="shared" si="3"/>
        <v>#REF!</v>
      </c>
      <c r="F41" s="442" t="str">
        <f t="shared" si="4"/>
        <v/>
      </c>
      <c r="G41" s="442" t="str">
        <f t="shared" si="4"/>
        <v/>
      </c>
      <c r="H41" s="448" t="e">
        <f t="shared" si="5"/>
        <v>#REF!</v>
      </c>
      <c r="I41" s="448" t="e">
        <f t="shared" si="5"/>
        <v>#REF!</v>
      </c>
      <c r="J41" s="442" t="e">
        <f t="shared" si="6"/>
        <v>#REF!</v>
      </c>
      <c r="K41" s="442" t="e">
        <f t="shared" si="7"/>
        <v>#REF!</v>
      </c>
      <c r="L41" s="442" t="e">
        <f t="shared" si="8"/>
        <v>#REF!</v>
      </c>
      <c r="M41" s="442" t="e">
        <f t="shared" si="9"/>
        <v>#REF!</v>
      </c>
      <c r="N41" s="442">
        <v>273</v>
      </c>
    </row>
    <row r="42" spans="1:14" s="441" customFormat="1" ht="15" customHeight="1" x14ac:dyDescent="0.2">
      <c r="A42" s="441">
        <v>29</v>
      </c>
      <c r="B42" s="445" t="e">
        <f>'Tabelle 2.3'!#REF!</f>
        <v>#REF!</v>
      </c>
      <c r="C42" s="446" t="e">
        <f>'Tabelle 3.3'!#REF!</f>
        <v>#REF!</v>
      </c>
      <c r="D42" s="447" t="e">
        <f t="shared" si="3"/>
        <v>#REF!</v>
      </c>
      <c r="E42" s="447" t="e">
        <f t="shared" si="3"/>
        <v>#REF!</v>
      </c>
      <c r="F42" s="442" t="str">
        <f t="shared" si="4"/>
        <v/>
      </c>
      <c r="G42" s="442" t="str">
        <f t="shared" si="4"/>
        <v/>
      </c>
      <c r="H42" s="448" t="e">
        <f t="shared" si="5"/>
        <v>#REF!</v>
      </c>
      <c r="I42" s="448" t="e">
        <f t="shared" si="5"/>
        <v>#REF!</v>
      </c>
      <c r="J42" s="442" t="e">
        <f t="shared" si="6"/>
        <v>#REF!</v>
      </c>
      <c r="K42" s="442" t="e">
        <f t="shared" si="7"/>
        <v>#REF!</v>
      </c>
      <c r="L42" s="442" t="e">
        <f t="shared" si="8"/>
        <v>#REF!</v>
      </c>
      <c r="M42" s="442" t="e">
        <f t="shared" si="9"/>
        <v>#REF!</v>
      </c>
      <c r="N42" s="442">
        <v>284</v>
      </c>
    </row>
    <row r="43" spans="1:14" s="441" customFormat="1" ht="15" customHeight="1" x14ac:dyDescent="0.2">
      <c r="A43" s="441">
        <v>30</v>
      </c>
      <c r="B43" s="445" t="e">
        <f>'Tabelle 2.3'!#REF!</f>
        <v>#REF!</v>
      </c>
      <c r="C43" s="446" t="e">
        <f>'Tabelle 3.3'!#REF!</f>
        <v>#REF!</v>
      </c>
      <c r="D43" s="447" t="e">
        <f t="shared" si="3"/>
        <v>#REF!</v>
      </c>
      <c r="E43" s="447" t="e">
        <f t="shared" si="3"/>
        <v>#REF!</v>
      </c>
      <c r="F43" s="442" t="str">
        <f t="shared" si="4"/>
        <v/>
      </c>
      <c r="G43" s="442" t="str">
        <f t="shared" si="4"/>
        <v/>
      </c>
      <c r="H43" s="448" t="e">
        <f t="shared" si="5"/>
        <v>#REF!</v>
      </c>
      <c r="I43" s="448" t="e">
        <f t="shared" si="5"/>
        <v>#REF!</v>
      </c>
      <c r="J43" s="442" t="e">
        <f t="shared" si="6"/>
        <v>#REF!</v>
      </c>
      <c r="K43" s="442" t="e">
        <f t="shared" si="7"/>
        <v>#REF!</v>
      </c>
      <c r="L43" s="442" t="e">
        <f t="shared" si="8"/>
        <v>#REF!</v>
      </c>
      <c r="M43" s="442" t="e">
        <f t="shared" si="9"/>
        <v>#REF!</v>
      </c>
      <c r="N43" s="442">
        <v>294</v>
      </c>
    </row>
    <row r="44" spans="1:14" s="441" customFormat="1" ht="15" customHeight="1" x14ac:dyDescent="0.2">
      <c r="A44" s="441">
        <v>31</v>
      </c>
      <c r="B44" s="445" t="e">
        <f>'Tabelle 2.3'!#REF!</f>
        <v>#REF!</v>
      </c>
      <c r="C44" s="446" t="e">
        <f>'Tabelle 3.3'!#REF!</f>
        <v>#REF!</v>
      </c>
      <c r="D44" s="447" t="e">
        <f t="shared" si="3"/>
        <v>#REF!</v>
      </c>
      <c r="E44" s="447" t="e">
        <f t="shared" si="3"/>
        <v>#REF!</v>
      </c>
      <c r="F44" s="442" t="str">
        <f t="shared" si="4"/>
        <v/>
      </c>
      <c r="G44" s="442" t="str">
        <f t="shared" si="4"/>
        <v/>
      </c>
      <c r="H44" s="448" t="e">
        <f t="shared" si="5"/>
        <v>#REF!</v>
      </c>
      <c r="I44" s="448" t="e">
        <f t="shared" si="5"/>
        <v>#REF!</v>
      </c>
      <c r="J44" s="442" t="e">
        <f t="shared" si="6"/>
        <v>#REF!</v>
      </c>
      <c r="K44" s="442" t="e">
        <f t="shared" si="7"/>
        <v>#REF!</v>
      </c>
      <c r="L44" s="442" t="e">
        <f t="shared" si="8"/>
        <v>#REF!</v>
      </c>
      <c r="M44" s="442" t="e">
        <f t="shared" si="9"/>
        <v>#REF!</v>
      </c>
      <c r="N44" s="442">
        <v>304</v>
      </c>
    </row>
    <row r="45" spans="1:14" s="441" customFormat="1" ht="15" customHeight="1" x14ac:dyDescent="0.2">
      <c r="A45" s="441">
        <v>32</v>
      </c>
      <c r="B45" s="445" t="e">
        <f>'Tabelle 2.3'!#REF!</f>
        <v>#REF!</v>
      </c>
      <c r="C45" s="446" t="e">
        <f>'Tabelle 3.3'!#REF!</f>
        <v>#REF!</v>
      </c>
      <c r="D45" s="447" t="e">
        <f t="shared" si="3"/>
        <v>#REF!</v>
      </c>
      <c r="E45" s="447" t="e">
        <f t="shared" si="3"/>
        <v>#REF!</v>
      </c>
      <c r="F45" s="442" t="str">
        <f t="shared" si="4"/>
        <v/>
      </c>
      <c r="G45" s="442" t="str">
        <f t="shared" si="4"/>
        <v/>
      </c>
      <c r="H45" s="448" t="e">
        <f t="shared" si="5"/>
        <v>#REF!</v>
      </c>
      <c r="I45" s="448" t="e">
        <f t="shared" si="5"/>
        <v>#REF!</v>
      </c>
      <c r="J45" s="442" t="e">
        <f t="shared" si="6"/>
        <v>#REF!</v>
      </c>
      <c r="K45" s="442" t="e">
        <f t="shared" si="7"/>
        <v>#REF!</v>
      </c>
      <c r="L45" s="442" t="e">
        <f t="shared" si="8"/>
        <v>#REF!</v>
      </c>
      <c r="M45" s="442" t="e">
        <f t="shared" si="9"/>
        <v>#REF!</v>
      </c>
      <c r="N45" s="442">
        <v>315</v>
      </c>
    </row>
    <row r="46" spans="1:14" s="441" customFormat="1" ht="15" customHeight="1" x14ac:dyDescent="0.2">
      <c r="A46" s="441">
        <v>33</v>
      </c>
      <c r="B46" s="445">
        <f>'Tabelle 2.3'!J37</f>
        <v>0.91174372054670438</v>
      </c>
      <c r="C46" s="446">
        <f>'Tabelle 3.3'!J37</f>
        <v>-5.2904957833610551</v>
      </c>
      <c r="D46" s="447">
        <f t="shared" si="3"/>
        <v>0.91174372054670438</v>
      </c>
      <c r="E46" s="447">
        <f t="shared" si="3"/>
        <v>-5.2904957833610551</v>
      </c>
      <c r="F46" s="442" t="str">
        <f t="shared" si="4"/>
        <v/>
      </c>
      <c r="G46" s="442" t="str">
        <f t="shared" si="4"/>
        <v/>
      </c>
      <c r="H46" s="448" t="str">
        <f t="shared" si="5"/>
        <v/>
      </c>
      <c r="I46" s="448" t="str">
        <f t="shared" si="5"/>
        <v/>
      </c>
      <c r="J46" s="442" t="e">
        <f t="shared" si="6"/>
        <v>#N/A</v>
      </c>
      <c r="K46" s="442" t="e">
        <f t="shared" si="7"/>
        <v>#N/A</v>
      </c>
      <c r="L46" s="442" t="e">
        <f t="shared" si="8"/>
        <v>#N/A</v>
      </c>
      <c r="M46" s="442" t="e">
        <f t="shared" si="9"/>
        <v>#N/A</v>
      </c>
      <c r="N46" s="442">
        <v>325</v>
      </c>
    </row>
    <row r="47" spans="1:14" s="441" customFormat="1" ht="15" customHeight="1" x14ac:dyDescent="0.2">
      <c r="E47" s="442"/>
      <c r="F47" s="442"/>
      <c r="G47" s="442"/>
      <c r="H47" s="442"/>
      <c r="I47" s="442"/>
      <c r="J47" s="442"/>
      <c r="K47" s="442"/>
      <c r="L47" s="442"/>
      <c r="M47" s="442"/>
      <c r="N47" s="442"/>
    </row>
    <row r="48" spans="1:14" s="441" customFormat="1" ht="15" customHeight="1" x14ac:dyDescent="0.2">
      <c r="D48" s="449"/>
      <c r="E48" s="442"/>
      <c r="F48" s="442"/>
      <c r="G48" s="442"/>
      <c r="H48" s="442"/>
      <c r="I48" s="442"/>
      <c r="J48" s="442"/>
      <c r="K48" s="442"/>
      <c r="L48" s="442"/>
      <c r="M48" s="442"/>
      <c r="N48" s="442"/>
    </row>
    <row r="49" spans="1:14" s="441" customFormat="1" ht="15" customHeight="1" x14ac:dyDescent="0.2">
      <c r="A49" s="443" t="s">
        <v>419</v>
      </c>
      <c r="E49" s="442"/>
      <c r="F49" s="442"/>
      <c r="G49" s="442"/>
      <c r="H49" s="442"/>
      <c r="I49" s="442"/>
      <c r="J49" s="442"/>
      <c r="K49" s="442"/>
      <c r="L49" s="442"/>
      <c r="M49" s="442"/>
      <c r="N49" s="442"/>
    </row>
    <row r="50" spans="1:14" ht="15" customHeight="1" x14ac:dyDescent="0.2">
      <c r="A50" s="674" t="s">
        <v>420</v>
      </c>
      <c r="B50" s="675" t="s">
        <v>102</v>
      </c>
      <c r="C50" s="675"/>
      <c r="D50" s="675"/>
      <c r="E50" s="676" t="s">
        <v>421</v>
      </c>
      <c r="F50" s="676"/>
      <c r="G50" s="676"/>
      <c r="H50" s="677" t="s">
        <v>422</v>
      </c>
      <c r="I50" s="678" t="s">
        <v>423</v>
      </c>
      <c r="J50" s="678"/>
      <c r="K50" s="678"/>
      <c r="L50" s="450" t="s">
        <v>424</v>
      </c>
      <c r="M50" s="451"/>
      <c r="N50" s="452"/>
    </row>
    <row r="51" spans="1:14" ht="39.950000000000003" customHeight="1" x14ac:dyDescent="0.2">
      <c r="A51" s="674"/>
      <c r="B51" s="453">
        <v>76479</v>
      </c>
      <c r="C51" s="453">
        <v>75566</v>
      </c>
      <c r="D51" s="453">
        <v>35950</v>
      </c>
      <c r="E51" s="453" t="s">
        <v>407</v>
      </c>
      <c r="F51" s="453" t="s">
        <v>120</v>
      </c>
      <c r="G51" s="453" t="s">
        <v>121</v>
      </c>
      <c r="H51" s="677"/>
      <c r="I51" s="453" t="s">
        <v>407</v>
      </c>
      <c r="J51" s="453" t="s">
        <v>120</v>
      </c>
      <c r="K51" s="453" t="s">
        <v>121</v>
      </c>
      <c r="L51" s="453" t="s">
        <v>425</v>
      </c>
      <c r="M51" s="453"/>
      <c r="N51" s="453"/>
    </row>
    <row r="52" spans="1:14" ht="15" customHeight="1" x14ac:dyDescent="0.2">
      <c r="A52" s="454">
        <v>41883</v>
      </c>
      <c r="B52" s="455">
        <v>245701</v>
      </c>
      <c r="C52" s="455">
        <v>33760</v>
      </c>
      <c r="D52" s="455">
        <v>11143</v>
      </c>
      <c r="E52" s="456">
        <f>IF($A$52=37802,IF(COUNTBLANK(B$52:B$71)&gt;0,#N/A,B52/B$52*100),IF(COUNTBLANK(B$52:B$76)&gt;0,#N/A,B52/B$52*100))</f>
        <v>100</v>
      </c>
      <c r="F52" s="456">
        <f>IF($A$52=37802,IF(COUNTBLANK(C$52:C$71)&gt;0,#N/A,C52/C$52*100),IF(COUNTBLANK(C$52:C$76)&gt;0,#N/A,C52/C$52*100))</f>
        <v>100</v>
      </c>
      <c r="G52" s="456">
        <f>IF($A$52=37802,IF(COUNTBLANK(D$52:D$71)&gt;0,#N/A,D52/D$52*100),IF(COUNTBLANK(D$52:D$76)&gt;0,#N/A,D52/D$52*100))</f>
        <v>100</v>
      </c>
      <c r="H52" s="457">
        <f>IF(ISERROR(L52)=TRUE,IF(MONTH(A52)=MONTH(MAX(A$52:A$76)),A52,""),"")</f>
        <v>41883</v>
      </c>
      <c r="I52" s="456">
        <f>IF($H52&lt;&gt;"",E52,"")</f>
        <v>100</v>
      </c>
      <c r="J52" s="456">
        <f>IF($H52&lt;&gt;"",F52,"")</f>
        <v>100</v>
      </c>
      <c r="K52" s="456">
        <f t="shared" ref="J52:K67" si="10">IF($H52&lt;&gt;"",G52,"")</f>
        <v>100</v>
      </c>
      <c r="L52" s="456" t="e">
        <f>IF(A$52=37802,IF(AND(COUNTBLANK(B$52:B$71)&lt;&gt;0,COUNTBLANK(C$52:C$71)&lt;&gt;0,COUNTBLANK(D$52:D$71)&lt;&gt;0),135,#N/A),IF(AND(COUNTBLANK(B$52:B$76)&lt;&gt;0,COUNTBLANK(C$52:C$76)&lt;&gt;0,COUNTBLANK(D$52:D$76)&lt;&gt;0),135,#N/A))</f>
        <v>#N/A</v>
      </c>
    </row>
    <row r="53" spans="1:14" ht="15" customHeight="1" x14ac:dyDescent="0.2">
      <c r="A53" s="454" t="s">
        <v>426</v>
      </c>
      <c r="B53" s="455">
        <v>246663</v>
      </c>
      <c r="C53" s="455">
        <v>28685</v>
      </c>
      <c r="D53" s="455">
        <v>9317</v>
      </c>
      <c r="E53" s="456">
        <f t="shared" ref="E53:G71" si="11">IF($A$52=37802,IF(COUNTBLANK(B$52:B$71)&gt;0,#N/A,B53/B$52*100),IF(COUNTBLANK(B$52:B$76)&gt;0,#N/A,B53/B$52*100))</f>
        <v>100.39153279799432</v>
      </c>
      <c r="F53" s="456">
        <f t="shared" si="11"/>
        <v>84.967417061611371</v>
      </c>
      <c r="G53" s="456">
        <f t="shared" si="11"/>
        <v>83.613030602171762</v>
      </c>
      <c r="H53" s="457" t="str">
        <f>IF(ISERROR(L53)=TRUE,IF(MONTH(A53)=MONTH(MAX(A$52:A$76)),A53,""),"")</f>
        <v/>
      </c>
      <c r="I53" s="456" t="str">
        <f t="shared" ref="I53:K76" si="12">IF($H53&lt;&gt;"",E53,"")</f>
        <v/>
      </c>
      <c r="J53" s="456" t="str">
        <f t="shared" si="10"/>
        <v/>
      </c>
      <c r="K53" s="456" t="str">
        <f t="shared" si="10"/>
        <v/>
      </c>
      <c r="L53" s="456" t="e">
        <f t="shared" ref="L53:L76" si="13">IF(A$52=37802,IF(AND(COUNTBLANK(B$52:B$71)&lt;&gt;0,COUNTBLANK(C$52:C$71)&lt;&gt;0,COUNTBLANK(D$52:D$71)&lt;&gt;0),135,#N/A),IF(AND(COUNTBLANK(B$52:B$76)&lt;&gt;0,COUNTBLANK(C$52:C$76)&lt;&gt;0,COUNTBLANK(D$52:D$76)&lt;&gt;0),135,#N/A))</f>
        <v>#N/A</v>
      </c>
    </row>
    <row r="54" spans="1:14" ht="15" customHeight="1" x14ac:dyDescent="0.2">
      <c r="A54" s="458" t="s">
        <v>427</v>
      </c>
      <c r="B54" s="455">
        <v>246588</v>
      </c>
      <c r="C54" s="455">
        <v>26910</v>
      </c>
      <c r="D54" s="455">
        <v>9245</v>
      </c>
      <c r="E54" s="456">
        <f t="shared" si="11"/>
        <v>100.36100789170577</v>
      </c>
      <c r="F54" s="456">
        <f t="shared" si="11"/>
        <v>79.709715639810426</v>
      </c>
      <c r="G54" s="456">
        <f t="shared" si="11"/>
        <v>82.966885039935391</v>
      </c>
      <c r="H54" s="457" t="str">
        <f>IF(ISERROR(L54)=TRUE,IF(MONTH(A54)=MONTH(MAX(A$52:A$76)),A54,""),"")</f>
        <v/>
      </c>
      <c r="I54" s="456" t="str">
        <f t="shared" si="12"/>
        <v/>
      </c>
      <c r="J54" s="456" t="str">
        <f t="shared" si="10"/>
        <v/>
      </c>
      <c r="K54" s="456" t="str">
        <f t="shared" si="10"/>
        <v/>
      </c>
      <c r="L54" s="456" t="e">
        <f t="shared" si="13"/>
        <v>#N/A</v>
      </c>
    </row>
    <row r="55" spans="1:14" ht="15" customHeight="1" x14ac:dyDescent="0.2">
      <c r="A55" s="458" t="s">
        <v>428</v>
      </c>
      <c r="B55" s="455">
        <v>248975</v>
      </c>
      <c r="C55" s="455">
        <v>27485</v>
      </c>
      <c r="D55" s="455">
        <v>9564</v>
      </c>
      <c r="E55" s="456">
        <f t="shared" si="11"/>
        <v>101.3325139091823</v>
      </c>
      <c r="F55" s="456">
        <f t="shared" si="11"/>
        <v>81.412914691943129</v>
      </c>
      <c r="G55" s="456">
        <f t="shared" si="11"/>
        <v>85.829668850399358</v>
      </c>
      <c r="H55" s="457" t="str">
        <f>IF(ISERROR(L55)=TRUE,IF(MONTH(A55)=MONTH(MAX(A$52:A$76)),A55,""),"")</f>
        <v/>
      </c>
      <c r="I55" s="456" t="str">
        <f t="shared" si="12"/>
        <v/>
      </c>
      <c r="J55" s="456" t="str">
        <f t="shared" si="10"/>
        <v/>
      </c>
      <c r="K55" s="456" t="str">
        <f t="shared" si="10"/>
        <v/>
      </c>
      <c r="L55" s="456" t="e">
        <f t="shared" si="13"/>
        <v>#N/A</v>
      </c>
    </row>
    <row r="56" spans="1:14" ht="15" customHeight="1" x14ac:dyDescent="0.2">
      <c r="A56" s="458">
        <v>42248</v>
      </c>
      <c r="B56" s="455">
        <v>253047</v>
      </c>
      <c r="C56" s="455">
        <v>25669</v>
      </c>
      <c r="D56" s="455">
        <v>9413</v>
      </c>
      <c r="E56" s="456">
        <f t="shared" si="11"/>
        <v>102.98981282127464</v>
      </c>
      <c r="F56" s="456">
        <f t="shared" si="11"/>
        <v>76.033767772511851</v>
      </c>
      <c r="G56" s="456">
        <f t="shared" si="11"/>
        <v>84.474558018486945</v>
      </c>
      <c r="H56" s="457">
        <f t="shared" ref="H56:H71" si="14">IF(ISERROR(L56)=TRUE,IF(MONTH(A56)=MONTH(MAX(A$52:A$76)),A56,""),"")</f>
        <v>42248</v>
      </c>
      <c r="I56" s="456">
        <f t="shared" si="12"/>
        <v>102.98981282127464</v>
      </c>
      <c r="J56" s="456">
        <f t="shared" si="10"/>
        <v>76.033767772511851</v>
      </c>
      <c r="K56" s="456">
        <f t="shared" si="10"/>
        <v>84.474558018486945</v>
      </c>
      <c r="L56" s="456" t="e">
        <f t="shared" si="13"/>
        <v>#N/A</v>
      </c>
    </row>
    <row r="57" spans="1:14" ht="15" customHeight="1" x14ac:dyDescent="0.2">
      <c r="A57" s="458" t="s">
        <v>429</v>
      </c>
      <c r="B57" s="455">
        <v>253553</v>
      </c>
      <c r="C57" s="455">
        <v>25898</v>
      </c>
      <c r="D57" s="455">
        <v>9410</v>
      </c>
      <c r="E57" s="456">
        <f t="shared" si="11"/>
        <v>103.19575418903464</v>
      </c>
      <c r="F57" s="456">
        <f t="shared" si="11"/>
        <v>76.712085308056871</v>
      </c>
      <c r="G57" s="456">
        <f t="shared" si="11"/>
        <v>84.447635286727092</v>
      </c>
      <c r="H57" s="457" t="str">
        <f t="shared" si="14"/>
        <v/>
      </c>
      <c r="I57" s="456" t="str">
        <f t="shared" si="12"/>
        <v/>
      </c>
      <c r="J57" s="456" t="str">
        <f t="shared" si="10"/>
        <v/>
      </c>
      <c r="K57" s="456" t="str">
        <f t="shared" si="10"/>
        <v/>
      </c>
      <c r="L57" s="456" t="e">
        <f t="shared" si="13"/>
        <v>#N/A</v>
      </c>
    </row>
    <row r="58" spans="1:14" ht="15" customHeight="1" x14ac:dyDescent="0.2">
      <c r="A58" s="458" t="s">
        <v>430</v>
      </c>
      <c r="B58" s="455">
        <v>253273</v>
      </c>
      <c r="C58" s="455">
        <v>25320</v>
      </c>
      <c r="D58" s="455">
        <v>9499</v>
      </c>
      <c r="E58" s="456">
        <f t="shared" si="11"/>
        <v>103.08179453889078</v>
      </c>
      <c r="F58" s="456">
        <f t="shared" si="11"/>
        <v>75</v>
      </c>
      <c r="G58" s="456">
        <f t="shared" si="11"/>
        <v>85.246342995602618</v>
      </c>
      <c r="H58" s="457" t="str">
        <f t="shared" si="14"/>
        <v/>
      </c>
      <c r="I58" s="456" t="str">
        <f t="shared" si="12"/>
        <v/>
      </c>
      <c r="J58" s="456" t="str">
        <f t="shared" si="10"/>
        <v/>
      </c>
      <c r="K58" s="456" t="str">
        <f t="shared" si="10"/>
        <v/>
      </c>
      <c r="L58" s="456" t="e">
        <f t="shared" si="13"/>
        <v>#N/A</v>
      </c>
    </row>
    <row r="59" spans="1:14" ht="15" customHeight="1" x14ac:dyDescent="0.2">
      <c r="A59" s="458" t="s">
        <v>431</v>
      </c>
      <c r="B59" s="455">
        <v>255832</v>
      </c>
      <c r="C59" s="455">
        <v>26127</v>
      </c>
      <c r="D59" s="455">
        <v>9785</v>
      </c>
      <c r="E59" s="456">
        <f t="shared" si="11"/>
        <v>104.12330434145566</v>
      </c>
      <c r="F59" s="456">
        <f t="shared" si="11"/>
        <v>77.39040284360189</v>
      </c>
      <c r="G59" s="456">
        <f t="shared" si="11"/>
        <v>87.812976756708252</v>
      </c>
      <c r="H59" s="457" t="str">
        <f t="shared" si="14"/>
        <v/>
      </c>
      <c r="I59" s="456" t="str">
        <f t="shared" si="12"/>
        <v/>
      </c>
      <c r="J59" s="456" t="str">
        <f t="shared" si="10"/>
        <v/>
      </c>
      <c r="K59" s="456" t="str">
        <f t="shared" si="10"/>
        <v/>
      </c>
      <c r="L59" s="456" t="e">
        <f t="shared" si="13"/>
        <v>#N/A</v>
      </c>
    </row>
    <row r="60" spans="1:14" ht="15" customHeight="1" x14ac:dyDescent="0.2">
      <c r="A60" s="458">
        <v>42614</v>
      </c>
      <c r="B60" s="455">
        <v>260177</v>
      </c>
      <c r="C60" s="455">
        <v>25346</v>
      </c>
      <c r="D60" s="455">
        <v>10002</v>
      </c>
      <c r="E60" s="456">
        <f t="shared" si="11"/>
        <v>105.89171391243828</v>
      </c>
      <c r="F60" s="456">
        <f t="shared" si="11"/>
        <v>75.077014218009481</v>
      </c>
      <c r="G60" s="456">
        <f t="shared" si="11"/>
        <v>89.760387687337342</v>
      </c>
      <c r="H60" s="457">
        <f t="shared" si="14"/>
        <v>42614</v>
      </c>
      <c r="I60" s="456">
        <f t="shared" si="12"/>
        <v>105.89171391243828</v>
      </c>
      <c r="J60" s="456">
        <f t="shared" si="10"/>
        <v>75.077014218009481</v>
      </c>
      <c r="K60" s="456">
        <f t="shared" si="10"/>
        <v>89.760387687337342</v>
      </c>
      <c r="L60" s="456" t="e">
        <f t="shared" si="13"/>
        <v>#N/A</v>
      </c>
    </row>
    <row r="61" spans="1:14" ht="15" customHeight="1" x14ac:dyDescent="0.2">
      <c r="A61" s="458" t="s">
        <v>432</v>
      </c>
      <c r="B61" s="455">
        <v>261137</v>
      </c>
      <c r="C61" s="455">
        <v>25639</v>
      </c>
      <c r="D61" s="455">
        <v>9965</v>
      </c>
      <c r="E61" s="456">
        <f t="shared" si="11"/>
        <v>106.28243271293157</v>
      </c>
      <c r="F61" s="456">
        <f t="shared" si="11"/>
        <v>75.944905213270147</v>
      </c>
      <c r="G61" s="456">
        <f t="shared" si="11"/>
        <v>89.428340662299206</v>
      </c>
      <c r="H61" s="457" t="str">
        <f t="shared" si="14"/>
        <v/>
      </c>
      <c r="I61" s="456" t="str">
        <f t="shared" si="12"/>
        <v/>
      </c>
      <c r="J61" s="456" t="str">
        <f t="shared" si="10"/>
        <v/>
      </c>
      <c r="K61" s="456" t="str">
        <f t="shared" si="10"/>
        <v/>
      </c>
      <c r="L61" s="456" t="e">
        <f t="shared" si="13"/>
        <v>#N/A</v>
      </c>
    </row>
    <row r="62" spans="1:14" ht="15" customHeight="1" x14ac:dyDescent="0.2">
      <c r="A62" s="458" t="s">
        <v>433</v>
      </c>
      <c r="B62" s="455">
        <v>259988</v>
      </c>
      <c r="C62" s="455">
        <v>24872</v>
      </c>
      <c r="D62" s="455">
        <v>9828</v>
      </c>
      <c r="E62" s="456">
        <f t="shared" si="11"/>
        <v>105.81479114859118</v>
      </c>
      <c r="F62" s="456">
        <f t="shared" si="11"/>
        <v>73.672985781990519</v>
      </c>
      <c r="G62" s="456">
        <f t="shared" si="11"/>
        <v>88.198869245266081</v>
      </c>
      <c r="H62" s="457" t="str">
        <f t="shared" si="14"/>
        <v/>
      </c>
      <c r="I62" s="456" t="str">
        <f t="shared" si="12"/>
        <v/>
      </c>
      <c r="J62" s="456" t="str">
        <f t="shared" si="10"/>
        <v/>
      </c>
      <c r="K62" s="456" t="str">
        <f t="shared" si="10"/>
        <v/>
      </c>
      <c r="L62" s="456" t="e">
        <f t="shared" si="13"/>
        <v>#N/A</v>
      </c>
    </row>
    <row r="63" spans="1:14" ht="15" customHeight="1" x14ac:dyDescent="0.2">
      <c r="A63" s="458" t="s">
        <v>434</v>
      </c>
      <c r="B63" s="455">
        <v>262537</v>
      </c>
      <c r="C63" s="455">
        <v>25533</v>
      </c>
      <c r="D63" s="455">
        <v>10224</v>
      </c>
      <c r="E63" s="456">
        <f t="shared" si="11"/>
        <v>106.85223096365095</v>
      </c>
      <c r="F63" s="456">
        <f t="shared" si="11"/>
        <v>75.630924170616112</v>
      </c>
      <c r="G63" s="456">
        <f t="shared" si="11"/>
        <v>91.752669837566174</v>
      </c>
      <c r="H63" s="457" t="str">
        <f t="shared" si="14"/>
        <v/>
      </c>
      <c r="I63" s="456" t="str">
        <f t="shared" si="12"/>
        <v/>
      </c>
      <c r="J63" s="456" t="str">
        <f t="shared" si="10"/>
        <v/>
      </c>
      <c r="K63" s="456" t="str">
        <f t="shared" si="10"/>
        <v/>
      </c>
      <c r="L63" s="456" t="e">
        <f t="shared" si="13"/>
        <v>#N/A</v>
      </c>
    </row>
    <row r="64" spans="1:14" ht="15" customHeight="1" x14ac:dyDescent="0.2">
      <c r="A64" s="458">
        <v>42979</v>
      </c>
      <c r="B64" s="455">
        <v>266823</v>
      </c>
      <c r="C64" s="455">
        <v>24835</v>
      </c>
      <c r="D64" s="455">
        <v>10522</v>
      </c>
      <c r="E64" s="456">
        <f t="shared" si="11"/>
        <v>108.59662760835324</v>
      </c>
      <c r="F64" s="456">
        <f t="shared" si="11"/>
        <v>73.563388625592424</v>
      </c>
      <c r="G64" s="456">
        <f t="shared" si="11"/>
        <v>94.426994525711208</v>
      </c>
      <c r="H64" s="457">
        <f t="shared" si="14"/>
        <v>42979</v>
      </c>
      <c r="I64" s="456">
        <f t="shared" si="12"/>
        <v>108.59662760835324</v>
      </c>
      <c r="J64" s="456">
        <f t="shared" si="10"/>
        <v>73.563388625592424</v>
      </c>
      <c r="K64" s="456">
        <f t="shared" si="10"/>
        <v>94.426994525711208</v>
      </c>
      <c r="L64" s="456" t="e">
        <f t="shared" si="13"/>
        <v>#N/A</v>
      </c>
    </row>
    <row r="65" spans="1:12" ht="15" customHeight="1" x14ac:dyDescent="0.2">
      <c r="A65" s="458" t="s">
        <v>435</v>
      </c>
      <c r="B65" s="455">
        <v>267823</v>
      </c>
      <c r="C65" s="455">
        <v>25271</v>
      </c>
      <c r="D65" s="455">
        <v>10591</v>
      </c>
      <c r="E65" s="456">
        <f t="shared" si="11"/>
        <v>109.00362635886707</v>
      </c>
      <c r="F65" s="456">
        <f t="shared" si="11"/>
        <v>74.85485781990522</v>
      </c>
      <c r="G65" s="456">
        <f t="shared" si="11"/>
        <v>95.046217356187739</v>
      </c>
      <c r="H65" s="457" t="str">
        <f t="shared" si="14"/>
        <v/>
      </c>
      <c r="I65" s="456" t="str">
        <f t="shared" si="12"/>
        <v/>
      </c>
      <c r="J65" s="456" t="str">
        <f t="shared" si="10"/>
        <v/>
      </c>
      <c r="K65" s="456" t="str">
        <f t="shared" si="10"/>
        <v/>
      </c>
      <c r="L65" s="456" t="e">
        <f t="shared" si="13"/>
        <v>#N/A</v>
      </c>
    </row>
    <row r="66" spans="1:12" ht="15" customHeight="1" x14ac:dyDescent="0.2">
      <c r="A66" s="458" t="s">
        <v>436</v>
      </c>
      <c r="B66" s="455">
        <v>266819</v>
      </c>
      <c r="C66" s="455">
        <v>24602</v>
      </c>
      <c r="D66" s="455">
        <v>10601</v>
      </c>
      <c r="E66" s="456">
        <f t="shared" si="11"/>
        <v>108.59499961335119</v>
      </c>
      <c r="F66" s="456">
        <f t="shared" si="11"/>
        <v>72.873222748815166</v>
      </c>
      <c r="G66" s="456">
        <f t="shared" si="11"/>
        <v>95.135959795387237</v>
      </c>
      <c r="H66" s="457" t="str">
        <f t="shared" si="14"/>
        <v/>
      </c>
      <c r="I66" s="456" t="str">
        <f t="shared" si="12"/>
        <v/>
      </c>
      <c r="J66" s="456" t="str">
        <f t="shared" si="10"/>
        <v/>
      </c>
      <c r="K66" s="456" t="str">
        <f t="shared" si="10"/>
        <v/>
      </c>
      <c r="L66" s="456" t="e">
        <f t="shared" si="13"/>
        <v>#N/A</v>
      </c>
    </row>
    <row r="67" spans="1:12" ht="15" customHeight="1" x14ac:dyDescent="0.2">
      <c r="A67" s="458" t="s">
        <v>437</v>
      </c>
      <c r="B67" s="455">
        <v>269009</v>
      </c>
      <c r="C67" s="455">
        <v>25360</v>
      </c>
      <c r="D67" s="455">
        <v>11082</v>
      </c>
      <c r="E67" s="456">
        <f t="shared" si="11"/>
        <v>109.48632687697648</v>
      </c>
      <c r="F67" s="456">
        <f t="shared" si="11"/>
        <v>75.118483412322277</v>
      </c>
      <c r="G67" s="456">
        <f t="shared" si="11"/>
        <v>99.452571120883064</v>
      </c>
      <c r="H67" s="457" t="str">
        <f t="shared" si="14"/>
        <v/>
      </c>
      <c r="I67" s="456" t="str">
        <f t="shared" si="12"/>
        <v/>
      </c>
      <c r="J67" s="456" t="str">
        <f t="shared" si="10"/>
        <v/>
      </c>
      <c r="K67" s="456" t="str">
        <f t="shared" si="10"/>
        <v/>
      </c>
      <c r="L67" s="456" t="e">
        <f t="shared" si="13"/>
        <v>#N/A</v>
      </c>
    </row>
    <row r="68" spans="1:12" ht="15" customHeight="1" x14ac:dyDescent="0.2">
      <c r="A68" s="458">
        <v>43344</v>
      </c>
      <c r="B68" s="455">
        <v>273213</v>
      </c>
      <c r="C68" s="455">
        <v>24618</v>
      </c>
      <c r="D68" s="455">
        <v>11436</v>
      </c>
      <c r="E68" s="456">
        <f t="shared" si="11"/>
        <v>111.19734962413665</v>
      </c>
      <c r="F68" s="456">
        <f t="shared" si="11"/>
        <v>72.920616113744074</v>
      </c>
      <c r="G68" s="456">
        <f t="shared" si="11"/>
        <v>102.62945346854528</v>
      </c>
      <c r="H68" s="457">
        <f t="shared" si="14"/>
        <v>43344</v>
      </c>
      <c r="I68" s="456">
        <f t="shared" si="12"/>
        <v>111.19734962413665</v>
      </c>
      <c r="J68" s="456">
        <f t="shared" si="12"/>
        <v>72.920616113744074</v>
      </c>
      <c r="K68" s="456">
        <f t="shared" si="12"/>
        <v>102.62945346854528</v>
      </c>
      <c r="L68" s="456" t="e">
        <f t="shared" si="13"/>
        <v>#N/A</v>
      </c>
    </row>
    <row r="69" spans="1:12" ht="15" customHeight="1" x14ac:dyDescent="0.2">
      <c r="A69" s="458" t="s">
        <v>438</v>
      </c>
      <c r="B69" s="455">
        <v>273527</v>
      </c>
      <c r="C69" s="455">
        <v>25213</v>
      </c>
      <c r="D69" s="455">
        <v>11623</v>
      </c>
      <c r="E69" s="456">
        <f t="shared" si="11"/>
        <v>111.325147231798</v>
      </c>
      <c r="F69" s="456">
        <f t="shared" si="11"/>
        <v>74.683056872037909</v>
      </c>
      <c r="G69" s="456">
        <f t="shared" si="11"/>
        <v>104.30763708157589</v>
      </c>
      <c r="H69" s="457" t="str">
        <f t="shared" si="14"/>
        <v/>
      </c>
      <c r="I69" s="456" t="str">
        <f t="shared" si="12"/>
        <v/>
      </c>
      <c r="J69" s="456" t="str">
        <f t="shared" si="12"/>
        <v/>
      </c>
      <c r="K69" s="456" t="str">
        <f t="shared" si="12"/>
        <v/>
      </c>
      <c r="L69" s="456" t="e">
        <f t="shared" si="13"/>
        <v>#N/A</v>
      </c>
    </row>
    <row r="70" spans="1:12" ht="15" customHeight="1" x14ac:dyDescent="0.2">
      <c r="A70" s="458" t="s">
        <v>439</v>
      </c>
      <c r="B70" s="455">
        <v>272027</v>
      </c>
      <c r="C70" s="455">
        <v>24667</v>
      </c>
      <c r="D70" s="455">
        <v>11635</v>
      </c>
      <c r="E70" s="456">
        <f t="shared" si="11"/>
        <v>110.71464910602724</v>
      </c>
      <c r="F70" s="456">
        <f t="shared" si="11"/>
        <v>73.065758293838869</v>
      </c>
      <c r="G70" s="456">
        <f t="shared" si="11"/>
        <v>104.41532800861528</v>
      </c>
      <c r="H70" s="457" t="str">
        <f t="shared" si="14"/>
        <v/>
      </c>
      <c r="I70" s="456" t="str">
        <f t="shared" si="12"/>
        <v/>
      </c>
      <c r="J70" s="456" t="str">
        <f t="shared" si="12"/>
        <v/>
      </c>
      <c r="K70" s="456" t="str">
        <f t="shared" si="12"/>
        <v/>
      </c>
      <c r="L70" s="456" t="e">
        <f t="shared" si="13"/>
        <v>#N/A</v>
      </c>
    </row>
    <row r="71" spans="1:12" ht="15" customHeight="1" x14ac:dyDescent="0.2">
      <c r="A71" s="458" t="s">
        <v>440</v>
      </c>
      <c r="B71" s="455">
        <v>272873</v>
      </c>
      <c r="C71" s="455">
        <v>25375</v>
      </c>
      <c r="D71" s="455">
        <v>11862</v>
      </c>
      <c r="E71" s="456">
        <f t="shared" si="11"/>
        <v>111.05897004896195</v>
      </c>
      <c r="F71" s="456">
        <f t="shared" si="11"/>
        <v>75.162914691943129</v>
      </c>
      <c r="G71" s="456">
        <f t="shared" si="11"/>
        <v>106.45248137844388</v>
      </c>
      <c r="H71" s="457" t="str">
        <f t="shared" si="14"/>
        <v/>
      </c>
      <c r="I71" s="456" t="str">
        <f t="shared" si="12"/>
        <v/>
      </c>
      <c r="J71" s="456" t="str">
        <f t="shared" si="12"/>
        <v/>
      </c>
      <c r="K71" s="456" t="str">
        <f t="shared" si="12"/>
        <v/>
      </c>
      <c r="L71" s="456" t="e">
        <f t="shared" si="13"/>
        <v>#N/A</v>
      </c>
    </row>
    <row r="72" spans="1:12" ht="15" customHeight="1" x14ac:dyDescent="0.2">
      <c r="A72" s="458">
        <v>43709</v>
      </c>
      <c r="B72" s="455">
        <v>277007</v>
      </c>
      <c r="C72" s="455">
        <v>24317</v>
      </c>
      <c r="D72" s="455">
        <v>12263</v>
      </c>
      <c r="E72" s="459">
        <f t="shared" ref="E72:G76" si="15">IF($A$52=37802,IF(COUNTBLANK(B$52:B$71)&gt;0,#N/A,IF(ISBLANK(B72)=FALSE,B72/B$52*100,#N/A)),IF(COUNTBLANK(B$52:B$76)&gt;0,#N/A,B72/B$52*100))</f>
        <v>112.74150288358615</v>
      </c>
      <c r="F72" s="459">
        <f t="shared" si="15"/>
        <v>72.029028436018962</v>
      </c>
      <c r="G72" s="459">
        <f t="shared" si="15"/>
        <v>110.05115319034371</v>
      </c>
      <c r="H72" s="460">
        <f>IF(A$52=37802,IF(ISERROR(L72)=TRUE,IF(ISBLANK(A72)=FALSE,IF(MONTH(A72)=MONTH(MAX(A$52:A$76)),A72,""),""),""),IF(ISERROR(L72)=TRUE,IF(MONTH(A72)=MONTH(MAX(A$52:A$76)),A72,""),""))</f>
        <v>43709</v>
      </c>
      <c r="I72" s="456">
        <f t="shared" si="12"/>
        <v>112.74150288358615</v>
      </c>
      <c r="J72" s="456">
        <f t="shared" si="12"/>
        <v>72.029028436018962</v>
      </c>
      <c r="K72" s="456">
        <f t="shared" si="12"/>
        <v>110.05115319034371</v>
      </c>
      <c r="L72" s="456" t="e">
        <f t="shared" si="13"/>
        <v>#N/A</v>
      </c>
    </row>
    <row r="73" spans="1:12" ht="15" customHeight="1" x14ac:dyDescent="0.2">
      <c r="A73" s="458" t="s">
        <v>441</v>
      </c>
      <c r="B73" s="455">
        <v>277145</v>
      </c>
      <c r="C73" s="455">
        <v>24725</v>
      </c>
      <c r="D73" s="455">
        <v>12269</v>
      </c>
      <c r="E73" s="459">
        <f t="shared" si="15"/>
        <v>112.79766871115706</v>
      </c>
      <c r="F73" s="459">
        <f t="shared" si="15"/>
        <v>73.237559241706165</v>
      </c>
      <c r="G73" s="459">
        <f t="shared" si="15"/>
        <v>110.1049986538634</v>
      </c>
      <c r="H73" s="460" t="str">
        <f>IF(A$52=37802,IF(ISERROR(L73)=TRUE,IF(ISBLANK(A73)=FALSE,IF(MONTH(A73)=MONTH(MAX(A$52:A$76)),A73,""),""),""),IF(ISERROR(L73)=TRUE,IF(MONTH(A73)=MONTH(MAX(A$52:A$76)),A73,""),""))</f>
        <v/>
      </c>
      <c r="I73" s="456" t="str">
        <f t="shared" si="12"/>
        <v/>
      </c>
      <c r="J73" s="456" t="str">
        <f t="shared" si="12"/>
        <v/>
      </c>
      <c r="K73" s="456" t="str">
        <f t="shared" si="12"/>
        <v/>
      </c>
      <c r="L73" s="456" t="e">
        <f t="shared" si="13"/>
        <v>#N/A</v>
      </c>
    </row>
    <row r="74" spans="1:12" ht="15" customHeight="1" x14ac:dyDescent="0.2">
      <c r="A74" s="458" t="s">
        <v>442</v>
      </c>
      <c r="B74" s="455">
        <v>275915</v>
      </c>
      <c r="C74" s="455">
        <v>23228</v>
      </c>
      <c r="D74" s="455">
        <v>11582</v>
      </c>
      <c r="E74" s="459">
        <f t="shared" si="15"/>
        <v>112.29706024802503</v>
      </c>
      <c r="F74" s="459">
        <f t="shared" si="15"/>
        <v>68.803317535545034</v>
      </c>
      <c r="G74" s="459">
        <f t="shared" si="15"/>
        <v>103.93969308085794</v>
      </c>
      <c r="H74" s="460" t="str">
        <f>IF(A$52=37802,IF(ISERROR(L74)=TRUE,IF(ISBLANK(A74)=FALSE,IF(MONTH(A74)=MONTH(MAX(A$52:A$76)),A74,""),""),""),IF(ISERROR(L74)=TRUE,IF(MONTH(A74)=MONTH(MAX(A$52:A$76)),A74,""),""))</f>
        <v/>
      </c>
      <c r="I74" s="456" t="str">
        <f t="shared" si="12"/>
        <v/>
      </c>
      <c r="J74" s="456" t="str">
        <f t="shared" si="12"/>
        <v/>
      </c>
      <c r="K74" s="456" t="str">
        <f t="shared" si="12"/>
        <v/>
      </c>
      <c r="L74" s="456" t="e">
        <f t="shared" si="13"/>
        <v>#N/A</v>
      </c>
    </row>
    <row r="75" spans="1:12" ht="15" customHeight="1" x14ac:dyDescent="0.2">
      <c r="A75" s="458" t="s">
        <v>443</v>
      </c>
      <c r="B75" s="455">
        <v>274019</v>
      </c>
      <c r="C75" s="455">
        <v>22338</v>
      </c>
      <c r="D75" s="455">
        <v>11117</v>
      </c>
      <c r="E75" s="459">
        <f t="shared" si="15"/>
        <v>111.5253906170508</v>
      </c>
      <c r="F75" s="459">
        <f t="shared" si="15"/>
        <v>66.167061611374407</v>
      </c>
      <c r="G75" s="459">
        <f t="shared" si="15"/>
        <v>99.766669658081312</v>
      </c>
      <c r="H75" s="460" t="str">
        <f>IF(A$52=37802,IF(ISERROR(L75)=TRUE,IF(ISBLANK(A75)=FALSE,IF(MONTH(A75)=MONTH(MAX(A$52:A$76)),A75,""),""),""),IF(ISERROR(L75)=TRUE,IF(MONTH(A75)=MONTH(MAX(A$52:A$76)),A75,""),""))</f>
        <v/>
      </c>
      <c r="I75" s="456" t="str">
        <f t="shared" si="12"/>
        <v/>
      </c>
      <c r="J75" s="456" t="str">
        <f t="shared" si="12"/>
        <v/>
      </c>
      <c r="K75" s="456" t="str">
        <f t="shared" si="12"/>
        <v/>
      </c>
      <c r="L75" s="456" t="e">
        <f t="shared" si="13"/>
        <v>#N/A</v>
      </c>
    </row>
    <row r="76" spans="1:12" ht="15" customHeight="1" x14ac:dyDescent="0.2">
      <c r="A76" s="458">
        <v>44075</v>
      </c>
      <c r="B76" s="455">
        <v>278940</v>
      </c>
      <c r="C76" s="461">
        <v>22853</v>
      </c>
      <c r="D76" s="461">
        <v>11905</v>
      </c>
      <c r="E76" s="459">
        <f t="shared" si="15"/>
        <v>113.52823146832939</v>
      </c>
      <c r="F76" s="459">
        <f t="shared" si="15"/>
        <v>67.692535545023702</v>
      </c>
      <c r="G76" s="459">
        <f t="shared" si="15"/>
        <v>106.83837386700171</v>
      </c>
      <c r="H76" s="460">
        <f>IF(A$52=37802,IF(ISERROR(L76)=TRUE,IF(ISBLANK(A76)=FALSE,IF(MONTH(A76)=MONTH(MAX(A$52:A$76)),A76,""),""),""),IF(ISERROR(L76)=TRUE,IF(MONTH(A76)=MONTH(MAX(A$52:A$76)),A76,""),""))</f>
        <v>44075</v>
      </c>
      <c r="I76" s="456">
        <f t="shared" si="12"/>
        <v>113.52823146832939</v>
      </c>
      <c r="J76" s="456">
        <f t="shared" si="12"/>
        <v>67.692535545023702</v>
      </c>
      <c r="K76" s="456">
        <f t="shared" si="12"/>
        <v>106.83837386700171</v>
      </c>
      <c r="L76" s="456" t="e">
        <f t="shared" si="13"/>
        <v>#N/A</v>
      </c>
    </row>
    <row r="78" spans="1:12" ht="15" customHeight="1" x14ac:dyDescent="0.2">
      <c r="I78" s="456">
        <f>IF(I76&lt;&gt;"",I76,IF(I75&lt;&gt;"",I75,IF(I74&lt;&gt;"",I74,IF(I73&lt;&gt;"",I73,IF(I72&lt;&gt;"",I72,IF(I71&lt;&gt;"",I71,""))))))</f>
        <v>113.52823146832939</v>
      </c>
      <c r="J78" s="456">
        <f>IF(J76&lt;&gt;"",J76,IF(J75&lt;&gt;"",J75,IF(J74&lt;&gt;"",J74,IF(J73&lt;&gt;"",J73,IF(J72&lt;&gt;"",J72,IF(J71&lt;&gt;"",J71,""))))))</f>
        <v>67.692535545023702</v>
      </c>
      <c r="K78" s="456">
        <f>IF(K76&lt;&gt;"",K76,IF(K75&lt;&gt;"",K75,IF(K74&lt;&gt;"",K74,IF(K73&lt;&gt;"",K73,IF(K72&lt;&gt;"",K72,IF(K71&lt;&gt;"",K71,""))))))</f>
        <v>106.83837386700171</v>
      </c>
    </row>
    <row r="79" spans="1:12" ht="15" customHeight="1" x14ac:dyDescent="0.2">
      <c r="I79" s="463">
        <f>RANK(I78,$I78:$K78)</f>
        <v>1</v>
      </c>
      <c r="J79" s="463">
        <f>RANK(J78,$I78:$K78)</f>
        <v>3</v>
      </c>
      <c r="K79" s="463">
        <f>RANK(K78,$I78:$K78)</f>
        <v>2</v>
      </c>
    </row>
    <row r="80" spans="1:12" ht="15" customHeight="1" x14ac:dyDescent="0.2">
      <c r="I80" s="456" t="str">
        <f>"SvB: "&amp;IF(I78&gt;100,"+","")&amp;TEXT(I78-100,"0,0")&amp;"%"</f>
        <v>SvB: +13,5%</v>
      </c>
      <c r="J80" s="456" t="str">
        <f>"GeB - ausschließlich: "&amp;IF(J78&gt;100,"+","")&amp;TEXT(J78-100,"0,0")&amp;"%"</f>
        <v>GeB - ausschließlich: -32,3%</v>
      </c>
      <c r="K80" s="456" t="str">
        <f>"GeB - im Nebenjob: "&amp;IF(K78&gt;100,"+","")&amp;TEXT(K78-100,"0,0")&amp;"%"</f>
        <v>GeB - im Nebenjob: +6,8%</v>
      </c>
    </row>
    <row r="82" spans="9:9" ht="15" customHeight="1" x14ac:dyDescent="0.2">
      <c r="I82" s="456" t="str">
        <f>IF(ISERROR(HLOOKUP(1,I$79:K$80,2,FALSE)),"",HLOOKUP(1,I$79:K$80,2,FALSE))</f>
        <v>SvB: +13,5%</v>
      </c>
    </row>
    <row r="83" spans="9:9" ht="15" customHeight="1" x14ac:dyDescent="0.2">
      <c r="I83" s="456" t="str">
        <f>IF(ISERROR(HLOOKUP(2,I$79:K$80,2,FALSE)),"",HLOOKUP(2,I$79:K$80,2,FALSE))</f>
        <v>GeB - im Nebenjob: +6,8%</v>
      </c>
    </row>
    <row r="84" spans="9:9" ht="15" customHeight="1" x14ac:dyDescent="0.2">
      <c r="I84" s="456" t="str">
        <f>IF(ISERROR(HLOOKUP(3,I$79:K$80,2,FALSE)),"",HLOOKUP(3,I$79:K$80,2,FALSE))</f>
        <v>GeB - ausschließlich: -32,3%</v>
      </c>
    </row>
  </sheetData>
  <mergeCells count="16">
    <mergeCell ref="J12:N12"/>
    <mergeCell ref="A50:A51"/>
    <mergeCell ref="B50:D50"/>
    <mergeCell ref="E50:G50"/>
    <mergeCell ref="H50:H51"/>
    <mergeCell ref="I50:K50"/>
    <mergeCell ref="A12:A13"/>
    <mergeCell ref="B12:C12"/>
    <mergeCell ref="D12:E12"/>
    <mergeCell ref="F12:G12"/>
    <mergeCell ref="H12:I12"/>
    <mergeCell ref="B4:C4"/>
    <mergeCell ref="D4:E4"/>
    <mergeCell ref="F4:G4"/>
    <mergeCell ref="H4:I4"/>
    <mergeCell ref="J4:N4"/>
  </mergeCells>
  <pageMargins left="0.78740157499999996" right="0.78740157499999996" top="0.984251969" bottom="0.984251969" header="0.4921259845" footer="0.4921259845"/>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B20"/>
  <sheetViews>
    <sheetView zoomScaleNormal="100" zoomScaleSheetLayoutView="100" workbookViewId="0"/>
  </sheetViews>
  <sheetFormatPr baseColWidth="10" defaultRowHeight="12" x14ac:dyDescent="0.2"/>
  <cols>
    <col min="1" max="1" width="2.28515625" style="469" customWidth="1"/>
    <col min="2" max="2" width="89.140625" style="469" customWidth="1"/>
    <col min="3" max="6" width="117.42578125" style="469" customWidth="1"/>
    <col min="7" max="256" width="11.42578125" style="469"/>
    <col min="257" max="257" width="2.28515625" style="469" customWidth="1"/>
    <col min="258" max="258" width="89.140625" style="469" customWidth="1"/>
    <col min="259" max="262" width="117.42578125" style="469" customWidth="1"/>
    <col min="263" max="512" width="11.42578125" style="469"/>
    <col min="513" max="513" width="2.28515625" style="469" customWidth="1"/>
    <col min="514" max="514" width="89.140625" style="469" customWidth="1"/>
    <col min="515" max="518" width="117.42578125" style="469" customWidth="1"/>
    <col min="519" max="768" width="11.42578125" style="469"/>
    <col min="769" max="769" width="2.28515625" style="469" customWidth="1"/>
    <col min="770" max="770" width="89.140625" style="469" customWidth="1"/>
    <col min="771" max="774" width="117.42578125" style="469" customWidth="1"/>
    <col min="775" max="1024" width="11.42578125" style="469"/>
    <col min="1025" max="1025" width="2.28515625" style="469" customWidth="1"/>
    <col min="1026" max="1026" width="89.140625" style="469" customWidth="1"/>
    <col min="1027" max="1030" width="117.42578125" style="469" customWidth="1"/>
    <col min="1031" max="1280" width="11.42578125" style="469"/>
    <col min="1281" max="1281" width="2.28515625" style="469" customWidth="1"/>
    <col min="1282" max="1282" width="89.140625" style="469" customWidth="1"/>
    <col min="1283" max="1286" width="117.42578125" style="469" customWidth="1"/>
    <col min="1287" max="1536" width="11.42578125" style="469"/>
    <col min="1537" max="1537" width="2.28515625" style="469" customWidth="1"/>
    <col min="1538" max="1538" width="89.140625" style="469" customWidth="1"/>
    <col min="1539" max="1542" width="117.42578125" style="469" customWidth="1"/>
    <col min="1543" max="1792" width="11.42578125" style="469"/>
    <col min="1793" max="1793" width="2.28515625" style="469" customWidth="1"/>
    <col min="1794" max="1794" width="89.140625" style="469" customWidth="1"/>
    <col min="1795" max="1798" width="117.42578125" style="469" customWidth="1"/>
    <col min="1799" max="2048" width="11.42578125" style="469"/>
    <col min="2049" max="2049" width="2.28515625" style="469" customWidth="1"/>
    <col min="2050" max="2050" width="89.140625" style="469" customWidth="1"/>
    <col min="2051" max="2054" width="117.42578125" style="469" customWidth="1"/>
    <col min="2055" max="2304" width="11.42578125" style="469"/>
    <col min="2305" max="2305" width="2.28515625" style="469" customWidth="1"/>
    <col min="2306" max="2306" width="89.140625" style="469" customWidth="1"/>
    <col min="2307" max="2310" width="117.42578125" style="469" customWidth="1"/>
    <col min="2311" max="2560" width="11.42578125" style="469"/>
    <col min="2561" max="2561" width="2.28515625" style="469" customWidth="1"/>
    <col min="2562" max="2562" width="89.140625" style="469" customWidth="1"/>
    <col min="2563" max="2566" width="117.42578125" style="469" customWidth="1"/>
    <col min="2567" max="2816" width="11.42578125" style="469"/>
    <col min="2817" max="2817" width="2.28515625" style="469" customWidth="1"/>
    <col min="2818" max="2818" width="89.140625" style="469" customWidth="1"/>
    <col min="2819" max="2822" width="117.42578125" style="469" customWidth="1"/>
    <col min="2823" max="3072" width="11.42578125" style="469"/>
    <col min="3073" max="3073" width="2.28515625" style="469" customWidth="1"/>
    <col min="3074" max="3074" width="89.140625" style="469" customWidth="1"/>
    <col min="3075" max="3078" width="117.42578125" style="469" customWidth="1"/>
    <col min="3079" max="3328" width="11.42578125" style="469"/>
    <col min="3329" max="3329" width="2.28515625" style="469" customWidth="1"/>
    <col min="3330" max="3330" width="89.140625" style="469" customWidth="1"/>
    <col min="3331" max="3334" width="117.42578125" style="469" customWidth="1"/>
    <col min="3335" max="3584" width="11.42578125" style="469"/>
    <col min="3585" max="3585" width="2.28515625" style="469" customWidth="1"/>
    <col min="3586" max="3586" width="89.140625" style="469" customWidth="1"/>
    <col min="3587" max="3590" width="117.42578125" style="469" customWidth="1"/>
    <col min="3591" max="3840" width="11.42578125" style="469"/>
    <col min="3841" max="3841" width="2.28515625" style="469" customWidth="1"/>
    <col min="3842" max="3842" width="89.140625" style="469" customWidth="1"/>
    <col min="3843" max="3846" width="117.42578125" style="469" customWidth="1"/>
    <col min="3847" max="4096" width="11.42578125" style="469"/>
    <col min="4097" max="4097" width="2.28515625" style="469" customWidth="1"/>
    <col min="4098" max="4098" width="89.140625" style="469" customWidth="1"/>
    <col min="4099" max="4102" width="117.42578125" style="469" customWidth="1"/>
    <col min="4103" max="4352" width="11.42578125" style="469"/>
    <col min="4353" max="4353" width="2.28515625" style="469" customWidth="1"/>
    <col min="4354" max="4354" width="89.140625" style="469" customWidth="1"/>
    <col min="4355" max="4358" width="117.42578125" style="469" customWidth="1"/>
    <col min="4359" max="4608" width="11.42578125" style="469"/>
    <col min="4609" max="4609" width="2.28515625" style="469" customWidth="1"/>
    <col min="4610" max="4610" width="89.140625" style="469" customWidth="1"/>
    <col min="4611" max="4614" width="117.42578125" style="469" customWidth="1"/>
    <col min="4615" max="4864" width="11.42578125" style="469"/>
    <col min="4865" max="4865" width="2.28515625" style="469" customWidth="1"/>
    <col min="4866" max="4866" width="89.140625" style="469" customWidth="1"/>
    <col min="4867" max="4870" width="117.42578125" style="469" customWidth="1"/>
    <col min="4871" max="5120" width="11.42578125" style="469"/>
    <col min="5121" max="5121" width="2.28515625" style="469" customWidth="1"/>
    <col min="5122" max="5122" width="89.140625" style="469" customWidth="1"/>
    <col min="5123" max="5126" width="117.42578125" style="469" customWidth="1"/>
    <col min="5127" max="5376" width="11.42578125" style="469"/>
    <col min="5377" max="5377" width="2.28515625" style="469" customWidth="1"/>
    <col min="5378" max="5378" width="89.140625" style="469" customWidth="1"/>
    <col min="5379" max="5382" width="117.42578125" style="469" customWidth="1"/>
    <col min="5383" max="5632" width="11.42578125" style="469"/>
    <col min="5633" max="5633" width="2.28515625" style="469" customWidth="1"/>
    <col min="5634" max="5634" width="89.140625" style="469" customWidth="1"/>
    <col min="5635" max="5638" width="117.42578125" style="469" customWidth="1"/>
    <col min="5639" max="5888" width="11.42578125" style="469"/>
    <col min="5889" max="5889" width="2.28515625" style="469" customWidth="1"/>
    <col min="5890" max="5890" width="89.140625" style="469" customWidth="1"/>
    <col min="5891" max="5894" width="117.42578125" style="469" customWidth="1"/>
    <col min="5895" max="6144" width="11.42578125" style="469"/>
    <col min="6145" max="6145" width="2.28515625" style="469" customWidth="1"/>
    <col min="6146" max="6146" width="89.140625" style="469" customWidth="1"/>
    <col min="6147" max="6150" width="117.42578125" style="469" customWidth="1"/>
    <col min="6151" max="6400" width="11.42578125" style="469"/>
    <col min="6401" max="6401" width="2.28515625" style="469" customWidth="1"/>
    <col min="6402" max="6402" width="89.140625" style="469" customWidth="1"/>
    <col min="6403" max="6406" width="117.42578125" style="469" customWidth="1"/>
    <col min="6407" max="6656" width="11.42578125" style="469"/>
    <col min="6657" max="6657" width="2.28515625" style="469" customWidth="1"/>
    <col min="6658" max="6658" width="89.140625" style="469" customWidth="1"/>
    <col min="6659" max="6662" width="117.42578125" style="469" customWidth="1"/>
    <col min="6663" max="6912" width="11.42578125" style="469"/>
    <col min="6913" max="6913" width="2.28515625" style="469" customWidth="1"/>
    <col min="6914" max="6914" width="89.140625" style="469" customWidth="1"/>
    <col min="6915" max="6918" width="117.42578125" style="469" customWidth="1"/>
    <col min="6919" max="7168" width="11.42578125" style="469"/>
    <col min="7169" max="7169" width="2.28515625" style="469" customWidth="1"/>
    <col min="7170" max="7170" width="89.140625" style="469" customWidth="1"/>
    <col min="7171" max="7174" width="117.42578125" style="469" customWidth="1"/>
    <col min="7175" max="7424" width="11.42578125" style="469"/>
    <col min="7425" max="7425" width="2.28515625" style="469" customWidth="1"/>
    <col min="7426" max="7426" width="89.140625" style="469" customWidth="1"/>
    <col min="7427" max="7430" width="117.42578125" style="469" customWidth="1"/>
    <col min="7431" max="7680" width="11.42578125" style="469"/>
    <col min="7681" max="7681" width="2.28515625" style="469" customWidth="1"/>
    <col min="7682" max="7682" width="89.140625" style="469" customWidth="1"/>
    <col min="7683" max="7686" width="117.42578125" style="469" customWidth="1"/>
    <col min="7687" max="7936" width="11.42578125" style="469"/>
    <col min="7937" max="7937" width="2.28515625" style="469" customWidth="1"/>
    <col min="7938" max="7938" width="89.140625" style="469" customWidth="1"/>
    <col min="7939" max="7942" width="117.42578125" style="469" customWidth="1"/>
    <col min="7943" max="8192" width="11.42578125" style="469"/>
    <col min="8193" max="8193" width="2.28515625" style="469" customWidth="1"/>
    <col min="8194" max="8194" width="89.140625" style="469" customWidth="1"/>
    <col min="8195" max="8198" width="117.42578125" style="469" customWidth="1"/>
    <col min="8199" max="8448" width="11.42578125" style="469"/>
    <col min="8449" max="8449" width="2.28515625" style="469" customWidth="1"/>
    <col min="8450" max="8450" width="89.140625" style="469" customWidth="1"/>
    <col min="8451" max="8454" width="117.42578125" style="469" customWidth="1"/>
    <col min="8455" max="8704" width="11.42578125" style="469"/>
    <col min="8705" max="8705" width="2.28515625" style="469" customWidth="1"/>
    <col min="8706" max="8706" width="89.140625" style="469" customWidth="1"/>
    <col min="8707" max="8710" width="117.42578125" style="469" customWidth="1"/>
    <col min="8711" max="8960" width="11.42578125" style="469"/>
    <col min="8961" max="8961" width="2.28515625" style="469" customWidth="1"/>
    <col min="8962" max="8962" width="89.140625" style="469" customWidth="1"/>
    <col min="8963" max="8966" width="117.42578125" style="469" customWidth="1"/>
    <col min="8967" max="9216" width="11.42578125" style="469"/>
    <col min="9217" max="9217" width="2.28515625" style="469" customWidth="1"/>
    <col min="9218" max="9218" width="89.140625" style="469" customWidth="1"/>
    <col min="9219" max="9222" width="117.42578125" style="469" customWidth="1"/>
    <col min="9223" max="9472" width="11.42578125" style="469"/>
    <col min="9473" max="9473" width="2.28515625" style="469" customWidth="1"/>
    <col min="9474" max="9474" width="89.140625" style="469" customWidth="1"/>
    <col min="9475" max="9478" width="117.42578125" style="469" customWidth="1"/>
    <col min="9479" max="9728" width="11.42578125" style="469"/>
    <col min="9729" max="9729" width="2.28515625" style="469" customWidth="1"/>
    <col min="9730" max="9730" width="89.140625" style="469" customWidth="1"/>
    <col min="9731" max="9734" width="117.42578125" style="469" customWidth="1"/>
    <col min="9735" max="9984" width="11.42578125" style="469"/>
    <col min="9985" max="9985" width="2.28515625" style="469" customWidth="1"/>
    <col min="9986" max="9986" width="89.140625" style="469" customWidth="1"/>
    <col min="9987" max="9990" width="117.42578125" style="469" customWidth="1"/>
    <col min="9991" max="10240" width="11.42578125" style="469"/>
    <col min="10241" max="10241" width="2.28515625" style="469" customWidth="1"/>
    <col min="10242" max="10242" width="89.140625" style="469" customWidth="1"/>
    <col min="10243" max="10246" width="117.42578125" style="469" customWidth="1"/>
    <col min="10247" max="10496" width="11.42578125" style="469"/>
    <col min="10497" max="10497" width="2.28515625" style="469" customWidth="1"/>
    <col min="10498" max="10498" width="89.140625" style="469" customWidth="1"/>
    <col min="10499" max="10502" width="117.42578125" style="469" customWidth="1"/>
    <col min="10503" max="10752" width="11.42578125" style="469"/>
    <col min="10753" max="10753" width="2.28515625" style="469" customWidth="1"/>
    <col min="10754" max="10754" width="89.140625" style="469" customWidth="1"/>
    <col min="10755" max="10758" width="117.42578125" style="469" customWidth="1"/>
    <col min="10759" max="11008" width="11.42578125" style="469"/>
    <col min="11009" max="11009" width="2.28515625" style="469" customWidth="1"/>
    <col min="11010" max="11010" width="89.140625" style="469" customWidth="1"/>
    <col min="11011" max="11014" width="117.42578125" style="469" customWidth="1"/>
    <col min="11015" max="11264" width="11.42578125" style="469"/>
    <col min="11265" max="11265" width="2.28515625" style="469" customWidth="1"/>
    <col min="11266" max="11266" width="89.140625" style="469" customWidth="1"/>
    <col min="11267" max="11270" width="117.42578125" style="469" customWidth="1"/>
    <col min="11271" max="11520" width="11.42578125" style="469"/>
    <col min="11521" max="11521" width="2.28515625" style="469" customWidth="1"/>
    <col min="11522" max="11522" width="89.140625" style="469" customWidth="1"/>
    <col min="11523" max="11526" width="117.42578125" style="469" customWidth="1"/>
    <col min="11527" max="11776" width="11.42578125" style="469"/>
    <col min="11777" max="11777" width="2.28515625" style="469" customWidth="1"/>
    <col min="11778" max="11778" width="89.140625" style="469" customWidth="1"/>
    <col min="11779" max="11782" width="117.42578125" style="469" customWidth="1"/>
    <col min="11783" max="12032" width="11.42578125" style="469"/>
    <col min="12033" max="12033" width="2.28515625" style="469" customWidth="1"/>
    <col min="12034" max="12034" width="89.140625" style="469" customWidth="1"/>
    <col min="12035" max="12038" width="117.42578125" style="469" customWidth="1"/>
    <col min="12039" max="12288" width="11.42578125" style="469"/>
    <col min="12289" max="12289" width="2.28515625" style="469" customWidth="1"/>
    <col min="12290" max="12290" width="89.140625" style="469" customWidth="1"/>
    <col min="12291" max="12294" width="117.42578125" style="469" customWidth="1"/>
    <col min="12295" max="12544" width="11.42578125" style="469"/>
    <col min="12545" max="12545" width="2.28515625" style="469" customWidth="1"/>
    <col min="12546" max="12546" width="89.140625" style="469" customWidth="1"/>
    <col min="12547" max="12550" width="117.42578125" style="469" customWidth="1"/>
    <col min="12551" max="12800" width="11.42578125" style="469"/>
    <col min="12801" max="12801" width="2.28515625" style="469" customWidth="1"/>
    <col min="12802" max="12802" width="89.140625" style="469" customWidth="1"/>
    <col min="12803" max="12806" width="117.42578125" style="469" customWidth="1"/>
    <col min="12807" max="13056" width="11.42578125" style="469"/>
    <col min="13057" max="13057" width="2.28515625" style="469" customWidth="1"/>
    <col min="13058" max="13058" width="89.140625" style="469" customWidth="1"/>
    <col min="13059" max="13062" width="117.42578125" style="469" customWidth="1"/>
    <col min="13063" max="13312" width="11.42578125" style="469"/>
    <col min="13313" max="13313" width="2.28515625" style="469" customWidth="1"/>
    <col min="13314" max="13314" width="89.140625" style="469" customWidth="1"/>
    <col min="13315" max="13318" width="117.42578125" style="469" customWidth="1"/>
    <col min="13319" max="13568" width="11.42578125" style="469"/>
    <col min="13569" max="13569" width="2.28515625" style="469" customWidth="1"/>
    <col min="13570" max="13570" width="89.140625" style="469" customWidth="1"/>
    <col min="13571" max="13574" width="117.42578125" style="469" customWidth="1"/>
    <col min="13575" max="13824" width="11.42578125" style="469"/>
    <col min="13825" max="13825" width="2.28515625" style="469" customWidth="1"/>
    <col min="13826" max="13826" width="89.140625" style="469" customWidth="1"/>
    <col min="13827" max="13830" width="117.42578125" style="469" customWidth="1"/>
    <col min="13831" max="14080" width="11.42578125" style="469"/>
    <col min="14081" max="14081" width="2.28515625" style="469" customWidth="1"/>
    <col min="14082" max="14082" width="89.140625" style="469" customWidth="1"/>
    <col min="14083" max="14086" width="117.42578125" style="469" customWidth="1"/>
    <col min="14087" max="14336" width="11.42578125" style="469"/>
    <col min="14337" max="14337" width="2.28515625" style="469" customWidth="1"/>
    <col min="14338" max="14338" width="89.140625" style="469" customWidth="1"/>
    <col min="14339" max="14342" width="117.42578125" style="469" customWidth="1"/>
    <col min="14343" max="14592" width="11.42578125" style="469"/>
    <col min="14593" max="14593" width="2.28515625" style="469" customWidth="1"/>
    <col min="14594" max="14594" width="89.140625" style="469" customWidth="1"/>
    <col min="14595" max="14598" width="117.42578125" style="469" customWidth="1"/>
    <col min="14599" max="14848" width="11.42578125" style="469"/>
    <col min="14849" max="14849" width="2.28515625" style="469" customWidth="1"/>
    <col min="14850" max="14850" width="89.140625" style="469" customWidth="1"/>
    <col min="14851" max="14854" width="117.42578125" style="469" customWidth="1"/>
    <col min="14855" max="15104" width="11.42578125" style="469"/>
    <col min="15105" max="15105" width="2.28515625" style="469" customWidth="1"/>
    <col min="15106" max="15106" width="89.140625" style="469" customWidth="1"/>
    <col min="15107" max="15110" width="117.42578125" style="469" customWidth="1"/>
    <col min="15111" max="15360" width="11.42578125" style="469"/>
    <col min="15361" max="15361" width="2.28515625" style="469" customWidth="1"/>
    <col min="15362" max="15362" width="89.140625" style="469" customWidth="1"/>
    <col min="15363" max="15366" width="117.42578125" style="469" customWidth="1"/>
    <col min="15367" max="15616" width="11.42578125" style="469"/>
    <col min="15617" max="15617" width="2.28515625" style="469" customWidth="1"/>
    <col min="15618" max="15618" width="89.140625" style="469" customWidth="1"/>
    <col min="15619" max="15622" width="117.42578125" style="469" customWidth="1"/>
    <col min="15623" max="15872" width="11.42578125" style="469"/>
    <col min="15873" max="15873" width="2.28515625" style="469" customWidth="1"/>
    <col min="15874" max="15874" width="89.140625" style="469" customWidth="1"/>
    <col min="15875" max="15878" width="117.42578125" style="469" customWidth="1"/>
    <col min="15879" max="16128" width="11.42578125" style="469"/>
    <col min="16129" max="16129" width="2.28515625" style="469" customWidth="1"/>
    <col min="16130" max="16130" width="89.140625" style="469" customWidth="1"/>
    <col min="16131" max="16134" width="117.42578125" style="469" customWidth="1"/>
    <col min="16135" max="16384" width="11.42578125" style="469"/>
  </cols>
  <sheetData>
    <row r="1" spans="1:2" s="466" customFormat="1" ht="36.75" customHeight="1" x14ac:dyDescent="0.2">
      <c r="A1" s="464"/>
      <c r="B1" s="465" t="s">
        <v>6</v>
      </c>
    </row>
    <row r="2" spans="1:2" s="467" customFormat="1" ht="19.5" customHeight="1" x14ac:dyDescent="0.2">
      <c r="B2" s="468" t="s">
        <v>444</v>
      </c>
    </row>
    <row r="3" spans="1:2" ht="15" x14ac:dyDescent="0.25">
      <c r="B3" s="470" t="s">
        <v>445</v>
      </c>
    </row>
    <row r="5" spans="1:2" ht="29.25" customHeight="1" x14ac:dyDescent="0.2">
      <c r="B5" s="471" t="s">
        <v>446</v>
      </c>
    </row>
    <row r="6" spans="1:2" ht="9.9499999999999993" customHeight="1" x14ac:dyDescent="0.2">
      <c r="B6" s="471"/>
    </row>
    <row r="7" spans="1:2" ht="73.5" customHeight="1" x14ac:dyDescent="0.2">
      <c r="B7" s="471" t="s">
        <v>447</v>
      </c>
    </row>
    <row r="8" spans="1:2" ht="9.9499999999999993" customHeight="1" x14ac:dyDescent="0.2">
      <c r="B8" s="471"/>
    </row>
    <row r="9" spans="1:2" ht="50.25" customHeight="1" x14ac:dyDescent="0.2">
      <c r="B9" s="471" t="s">
        <v>448</v>
      </c>
    </row>
    <row r="10" spans="1:2" ht="9.9499999999999993" customHeight="1" x14ac:dyDescent="0.2">
      <c r="B10" s="471"/>
    </row>
    <row r="11" spans="1:2" ht="79.5" customHeight="1" x14ac:dyDescent="0.2">
      <c r="B11" s="471" t="s">
        <v>449</v>
      </c>
    </row>
    <row r="12" spans="1:2" ht="9.9499999999999993" customHeight="1" x14ac:dyDescent="0.2">
      <c r="B12" s="471"/>
    </row>
    <row r="13" spans="1:2" ht="48.75" customHeight="1" x14ac:dyDescent="0.2">
      <c r="B13" s="471" t="s">
        <v>450</v>
      </c>
    </row>
    <row r="14" spans="1:2" ht="9.9499999999999993" customHeight="1" x14ac:dyDescent="0.2">
      <c r="B14" s="471"/>
    </row>
    <row r="15" spans="1:2" ht="33" customHeight="1" x14ac:dyDescent="0.2">
      <c r="B15" s="471" t="s">
        <v>451</v>
      </c>
    </row>
    <row r="16" spans="1:2" ht="9.9499999999999993" customHeight="1" x14ac:dyDescent="0.2">
      <c r="B16" s="471"/>
    </row>
    <row r="17" spans="2:2" ht="105" customHeight="1" x14ac:dyDescent="0.2">
      <c r="B17" s="471" t="s">
        <v>452</v>
      </c>
    </row>
    <row r="18" spans="2:2" ht="9.9499999999999993" customHeight="1" x14ac:dyDescent="0.2">
      <c r="B18" s="471"/>
    </row>
    <row r="19" spans="2:2" ht="13.5" customHeight="1" x14ac:dyDescent="0.2">
      <c r="B19" s="472" t="s">
        <v>453</v>
      </c>
    </row>
    <row r="20" spans="2:2" ht="24" customHeight="1" x14ac:dyDescent="0.2">
      <c r="B20" s="473" t="s">
        <v>454</v>
      </c>
    </row>
  </sheetData>
  <hyperlinks>
    <hyperlink ref="B20" r:id="rId1"/>
  </hyperlinks>
  <pageMargins left="0.7" right="0.7" top="0.78740157499999996" bottom="0.78740157499999996" header="0.3" footer="0.3"/>
  <pageSetup paperSize="9" orientation="portrait"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pageSetUpPr fitToPage="1"/>
  </sheetPr>
  <dimension ref="A1:J289"/>
  <sheetViews>
    <sheetView showGridLines="0" zoomScaleNormal="100" workbookViewId="0"/>
  </sheetViews>
  <sheetFormatPr baseColWidth="10" defaultRowHeight="12.75" x14ac:dyDescent="0.2"/>
  <cols>
    <col min="1" max="1" width="2.140625" style="452" customWidth="1"/>
    <col min="2" max="2" width="89.140625" style="452" customWidth="1"/>
    <col min="3" max="6" width="11.42578125" style="452"/>
    <col min="7" max="7" width="4.7109375" style="452" customWidth="1"/>
    <col min="8" max="256" width="11.42578125" style="452"/>
    <col min="257" max="257" width="2.140625" style="452" customWidth="1"/>
    <col min="258" max="258" width="89.140625" style="452" customWidth="1"/>
    <col min="259" max="262" width="11.42578125" style="452"/>
    <col min="263" max="263" width="4.7109375" style="452" customWidth="1"/>
    <col min="264" max="512" width="11.42578125" style="452"/>
    <col min="513" max="513" width="2.140625" style="452" customWidth="1"/>
    <col min="514" max="514" width="89.140625" style="452" customWidth="1"/>
    <col min="515" max="518" width="11.42578125" style="452"/>
    <col min="519" max="519" width="4.7109375" style="452" customWidth="1"/>
    <col min="520" max="768" width="11.42578125" style="452"/>
    <col min="769" max="769" width="2.140625" style="452" customWidth="1"/>
    <col min="770" max="770" width="89.140625" style="452" customWidth="1"/>
    <col min="771" max="774" width="11.42578125" style="452"/>
    <col min="775" max="775" width="4.7109375" style="452" customWidth="1"/>
    <col min="776" max="1024" width="11.42578125" style="452"/>
    <col min="1025" max="1025" width="2.140625" style="452" customWidth="1"/>
    <col min="1026" max="1026" width="89.140625" style="452" customWidth="1"/>
    <col min="1027" max="1030" width="11.42578125" style="452"/>
    <col min="1031" max="1031" width="4.7109375" style="452" customWidth="1"/>
    <col min="1032" max="1280" width="11.42578125" style="452"/>
    <col min="1281" max="1281" width="2.140625" style="452" customWidth="1"/>
    <col min="1282" max="1282" width="89.140625" style="452" customWidth="1"/>
    <col min="1283" max="1286" width="11.42578125" style="452"/>
    <col min="1287" max="1287" width="4.7109375" style="452" customWidth="1"/>
    <col min="1288" max="1536" width="11.42578125" style="452"/>
    <col min="1537" max="1537" width="2.140625" style="452" customWidth="1"/>
    <col min="1538" max="1538" width="89.140625" style="452" customWidth="1"/>
    <col min="1539" max="1542" width="11.42578125" style="452"/>
    <col min="1543" max="1543" width="4.7109375" style="452" customWidth="1"/>
    <col min="1544" max="1792" width="11.42578125" style="452"/>
    <col min="1793" max="1793" width="2.140625" style="452" customWidth="1"/>
    <col min="1794" max="1794" width="89.140625" style="452" customWidth="1"/>
    <col min="1795" max="1798" width="11.42578125" style="452"/>
    <col min="1799" max="1799" width="4.7109375" style="452" customWidth="1"/>
    <col min="1800" max="2048" width="11.42578125" style="452"/>
    <col min="2049" max="2049" width="2.140625" style="452" customWidth="1"/>
    <col min="2050" max="2050" width="89.140625" style="452" customWidth="1"/>
    <col min="2051" max="2054" width="11.42578125" style="452"/>
    <col min="2055" max="2055" width="4.7109375" style="452" customWidth="1"/>
    <col min="2056" max="2304" width="11.42578125" style="452"/>
    <col min="2305" max="2305" width="2.140625" style="452" customWidth="1"/>
    <col min="2306" max="2306" width="89.140625" style="452" customWidth="1"/>
    <col min="2307" max="2310" width="11.42578125" style="452"/>
    <col min="2311" max="2311" width="4.7109375" style="452" customWidth="1"/>
    <col min="2312" max="2560" width="11.42578125" style="452"/>
    <col min="2561" max="2561" width="2.140625" style="452" customWidth="1"/>
    <col min="2562" max="2562" width="89.140625" style="452" customWidth="1"/>
    <col min="2563" max="2566" width="11.42578125" style="452"/>
    <col min="2567" max="2567" width="4.7109375" style="452" customWidth="1"/>
    <col min="2568" max="2816" width="11.42578125" style="452"/>
    <col min="2817" max="2817" width="2.140625" style="452" customWidth="1"/>
    <col min="2818" max="2818" width="89.140625" style="452" customWidth="1"/>
    <col min="2819" max="2822" width="11.42578125" style="452"/>
    <col min="2823" max="2823" width="4.7109375" style="452" customWidth="1"/>
    <col min="2824" max="3072" width="11.42578125" style="452"/>
    <col min="3073" max="3073" width="2.140625" style="452" customWidth="1"/>
    <col min="3074" max="3074" width="89.140625" style="452" customWidth="1"/>
    <col min="3075" max="3078" width="11.42578125" style="452"/>
    <col min="3079" max="3079" width="4.7109375" style="452" customWidth="1"/>
    <col min="3080" max="3328" width="11.42578125" style="452"/>
    <col min="3329" max="3329" width="2.140625" style="452" customWidth="1"/>
    <col min="3330" max="3330" width="89.140625" style="452" customWidth="1"/>
    <col min="3331" max="3334" width="11.42578125" style="452"/>
    <col min="3335" max="3335" width="4.7109375" style="452" customWidth="1"/>
    <col min="3336" max="3584" width="11.42578125" style="452"/>
    <col min="3585" max="3585" width="2.140625" style="452" customWidth="1"/>
    <col min="3586" max="3586" width="89.140625" style="452" customWidth="1"/>
    <col min="3587" max="3590" width="11.42578125" style="452"/>
    <col min="3591" max="3591" width="4.7109375" style="452" customWidth="1"/>
    <col min="3592" max="3840" width="11.42578125" style="452"/>
    <col min="3841" max="3841" width="2.140625" style="452" customWidth="1"/>
    <col min="3842" max="3842" width="89.140625" style="452" customWidth="1"/>
    <col min="3843" max="3846" width="11.42578125" style="452"/>
    <col min="3847" max="3847" width="4.7109375" style="452" customWidth="1"/>
    <col min="3848" max="4096" width="11.42578125" style="452"/>
    <col min="4097" max="4097" width="2.140625" style="452" customWidth="1"/>
    <col min="4098" max="4098" width="89.140625" style="452" customWidth="1"/>
    <col min="4099" max="4102" width="11.42578125" style="452"/>
    <col min="4103" max="4103" width="4.7109375" style="452" customWidth="1"/>
    <col min="4104" max="4352" width="11.42578125" style="452"/>
    <col min="4353" max="4353" width="2.140625" style="452" customWidth="1"/>
    <col min="4354" max="4354" width="89.140625" style="452" customWidth="1"/>
    <col min="4355" max="4358" width="11.42578125" style="452"/>
    <col min="4359" max="4359" width="4.7109375" style="452" customWidth="1"/>
    <col min="4360" max="4608" width="11.42578125" style="452"/>
    <col min="4609" max="4609" width="2.140625" style="452" customWidth="1"/>
    <col min="4610" max="4610" width="89.140625" style="452" customWidth="1"/>
    <col min="4611" max="4614" width="11.42578125" style="452"/>
    <col min="4615" max="4615" width="4.7109375" style="452" customWidth="1"/>
    <col min="4616" max="4864" width="11.42578125" style="452"/>
    <col min="4865" max="4865" width="2.140625" style="452" customWidth="1"/>
    <col min="4866" max="4866" width="89.140625" style="452" customWidth="1"/>
    <col min="4867" max="4870" width="11.42578125" style="452"/>
    <col min="4871" max="4871" width="4.7109375" style="452" customWidth="1"/>
    <col min="4872" max="5120" width="11.42578125" style="452"/>
    <col min="5121" max="5121" width="2.140625" style="452" customWidth="1"/>
    <col min="5122" max="5122" width="89.140625" style="452" customWidth="1"/>
    <col min="5123" max="5126" width="11.42578125" style="452"/>
    <col min="5127" max="5127" width="4.7109375" style="452" customWidth="1"/>
    <col min="5128" max="5376" width="11.42578125" style="452"/>
    <col min="5377" max="5377" width="2.140625" style="452" customWidth="1"/>
    <col min="5378" max="5378" width="89.140625" style="452" customWidth="1"/>
    <col min="5379" max="5382" width="11.42578125" style="452"/>
    <col min="5383" max="5383" width="4.7109375" style="452" customWidth="1"/>
    <col min="5384" max="5632" width="11.42578125" style="452"/>
    <col min="5633" max="5633" width="2.140625" style="452" customWidth="1"/>
    <col min="5634" max="5634" width="89.140625" style="452" customWidth="1"/>
    <col min="5635" max="5638" width="11.42578125" style="452"/>
    <col min="5639" max="5639" width="4.7109375" style="452" customWidth="1"/>
    <col min="5640" max="5888" width="11.42578125" style="452"/>
    <col min="5889" max="5889" width="2.140625" style="452" customWidth="1"/>
    <col min="5890" max="5890" width="89.140625" style="452" customWidth="1"/>
    <col min="5891" max="5894" width="11.42578125" style="452"/>
    <col min="5895" max="5895" width="4.7109375" style="452" customWidth="1"/>
    <col min="5896" max="6144" width="11.42578125" style="452"/>
    <col min="6145" max="6145" width="2.140625" style="452" customWidth="1"/>
    <col min="6146" max="6146" width="89.140625" style="452" customWidth="1"/>
    <col min="6147" max="6150" width="11.42578125" style="452"/>
    <col min="6151" max="6151" width="4.7109375" style="452" customWidth="1"/>
    <col min="6152" max="6400" width="11.42578125" style="452"/>
    <col min="6401" max="6401" width="2.140625" style="452" customWidth="1"/>
    <col min="6402" max="6402" width="89.140625" style="452" customWidth="1"/>
    <col min="6403" max="6406" width="11.42578125" style="452"/>
    <col min="6407" max="6407" width="4.7109375" style="452" customWidth="1"/>
    <col min="6408" max="6656" width="11.42578125" style="452"/>
    <col min="6657" max="6657" width="2.140625" style="452" customWidth="1"/>
    <col min="6658" max="6658" width="89.140625" style="452" customWidth="1"/>
    <col min="6659" max="6662" width="11.42578125" style="452"/>
    <col min="6663" max="6663" width="4.7109375" style="452" customWidth="1"/>
    <col min="6664" max="6912" width="11.42578125" style="452"/>
    <col min="6913" max="6913" width="2.140625" style="452" customWidth="1"/>
    <col min="6914" max="6914" width="89.140625" style="452" customWidth="1"/>
    <col min="6915" max="6918" width="11.42578125" style="452"/>
    <col min="6919" max="6919" width="4.7109375" style="452" customWidth="1"/>
    <col min="6920" max="7168" width="11.42578125" style="452"/>
    <col min="7169" max="7169" width="2.140625" style="452" customWidth="1"/>
    <col min="7170" max="7170" width="89.140625" style="452" customWidth="1"/>
    <col min="7171" max="7174" width="11.42578125" style="452"/>
    <col min="7175" max="7175" width="4.7109375" style="452" customWidth="1"/>
    <col min="7176" max="7424" width="11.42578125" style="452"/>
    <col min="7425" max="7425" width="2.140625" style="452" customWidth="1"/>
    <col min="7426" max="7426" width="89.140625" style="452" customWidth="1"/>
    <col min="7427" max="7430" width="11.42578125" style="452"/>
    <col min="7431" max="7431" width="4.7109375" style="452" customWidth="1"/>
    <col min="7432" max="7680" width="11.42578125" style="452"/>
    <col min="7681" max="7681" width="2.140625" style="452" customWidth="1"/>
    <col min="7682" max="7682" width="89.140625" style="452" customWidth="1"/>
    <col min="7683" max="7686" width="11.42578125" style="452"/>
    <col min="7687" max="7687" width="4.7109375" style="452" customWidth="1"/>
    <col min="7688" max="7936" width="11.42578125" style="452"/>
    <col min="7937" max="7937" width="2.140625" style="452" customWidth="1"/>
    <col min="7938" max="7938" width="89.140625" style="452" customWidth="1"/>
    <col min="7939" max="7942" width="11.42578125" style="452"/>
    <col min="7943" max="7943" width="4.7109375" style="452" customWidth="1"/>
    <col min="7944" max="8192" width="11.42578125" style="452"/>
    <col min="8193" max="8193" width="2.140625" style="452" customWidth="1"/>
    <col min="8194" max="8194" width="89.140625" style="452" customWidth="1"/>
    <col min="8195" max="8198" width="11.42578125" style="452"/>
    <col min="8199" max="8199" width="4.7109375" style="452" customWidth="1"/>
    <col min="8200" max="8448" width="11.42578125" style="452"/>
    <col min="8449" max="8449" width="2.140625" style="452" customWidth="1"/>
    <col min="8450" max="8450" width="89.140625" style="452" customWidth="1"/>
    <col min="8451" max="8454" width="11.42578125" style="452"/>
    <col min="8455" max="8455" width="4.7109375" style="452" customWidth="1"/>
    <col min="8456" max="8704" width="11.42578125" style="452"/>
    <col min="8705" max="8705" width="2.140625" style="452" customWidth="1"/>
    <col min="8706" max="8706" width="89.140625" style="452" customWidth="1"/>
    <col min="8707" max="8710" width="11.42578125" style="452"/>
    <col min="8711" max="8711" width="4.7109375" style="452" customWidth="1"/>
    <col min="8712" max="8960" width="11.42578125" style="452"/>
    <col min="8961" max="8961" width="2.140625" style="452" customWidth="1"/>
    <col min="8962" max="8962" width="89.140625" style="452" customWidth="1"/>
    <col min="8963" max="8966" width="11.42578125" style="452"/>
    <col min="8967" max="8967" width="4.7109375" style="452" customWidth="1"/>
    <col min="8968" max="9216" width="11.42578125" style="452"/>
    <col min="9217" max="9217" width="2.140625" style="452" customWidth="1"/>
    <col min="9218" max="9218" width="89.140625" style="452" customWidth="1"/>
    <col min="9219" max="9222" width="11.42578125" style="452"/>
    <col min="9223" max="9223" width="4.7109375" style="452" customWidth="1"/>
    <col min="9224" max="9472" width="11.42578125" style="452"/>
    <col min="9473" max="9473" width="2.140625" style="452" customWidth="1"/>
    <col min="9474" max="9474" width="89.140625" style="452" customWidth="1"/>
    <col min="9475" max="9478" width="11.42578125" style="452"/>
    <col min="9479" max="9479" width="4.7109375" style="452" customWidth="1"/>
    <col min="9480" max="9728" width="11.42578125" style="452"/>
    <col min="9729" max="9729" width="2.140625" style="452" customWidth="1"/>
    <col min="9730" max="9730" width="89.140625" style="452" customWidth="1"/>
    <col min="9731" max="9734" width="11.42578125" style="452"/>
    <col min="9735" max="9735" width="4.7109375" style="452" customWidth="1"/>
    <col min="9736" max="9984" width="11.42578125" style="452"/>
    <col min="9985" max="9985" width="2.140625" style="452" customWidth="1"/>
    <col min="9986" max="9986" width="89.140625" style="452" customWidth="1"/>
    <col min="9987" max="9990" width="11.42578125" style="452"/>
    <col min="9991" max="9991" width="4.7109375" style="452" customWidth="1"/>
    <col min="9992" max="10240" width="11.42578125" style="452"/>
    <col min="10241" max="10241" width="2.140625" style="452" customWidth="1"/>
    <col min="10242" max="10242" width="89.140625" style="452" customWidth="1"/>
    <col min="10243" max="10246" width="11.42578125" style="452"/>
    <col min="10247" max="10247" width="4.7109375" style="452" customWidth="1"/>
    <col min="10248" max="10496" width="11.42578125" style="452"/>
    <col min="10497" max="10497" width="2.140625" style="452" customWidth="1"/>
    <col min="10498" max="10498" width="89.140625" style="452" customWidth="1"/>
    <col min="10499" max="10502" width="11.42578125" style="452"/>
    <col min="10503" max="10503" width="4.7109375" style="452" customWidth="1"/>
    <col min="10504" max="10752" width="11.42578125" style="452"/>
    <col min="10753" max="10753" width="2.140625" style="452" customWidth="1"/>
    <col min="10754" max="10754" width="89.140625" style="452" customWidth="1"/>
    <col min="10755" max="10758" width="11.42578125" style="452"/>
    <col min="10759" max="10759" width="4.7109375" style="452" customWidth="1"/>
    <col min="10760" max="11008" width="11.42578125" style="452"/>
    <col min="11009" max="11009" width="2.140625" style="452" customWidth="1"/>
    <col min="11010" max="11010" width="89.140625" style="452" customWidth="1"/>
    <col min="11011" max="11014" width="11.42578125" style="452"/>
    <col min="11015" max="11015" width="4.7109375" style="452" customWidth="1"/>
    <col min="11016" max="11264" width="11.42578125" style="452"/>
    <col min="11265" max="11265" width="2.140625" style="452" customWidth="1"/>
    <col min="11266" max="11266" width="89.140625" style="452" customWidth="1"/>
    <col min="11267" max="11270" width="11.42578125" style="452"/>
    <col min="11271" max="11271" width="4.7109375" style="452" customWidth="1"/>
    <col min="11272" max="11520" width="11.42578125" style="452"/>
    <col min="11521" max="11521" width="2.140625" style="452" customWidth="1"/>
    <col min="11522" max="11522" width="89.140625" style="452" customWidth="1"/>
    <col min="11523" max="11526" width="11.42578125" style="452"/>
    <col min="11527" max="11527" width="4.7109375" style="452" customWidth="1"/>
    <col min="11528" max="11776" width="11.42578125" style="452"/>
    <col min="11777" max="11777" width="2.140625" style="452" customWidth="1"/>
    <col min="11778" max="11778" width="89.140625" style="452" customWidth="1"/>
    <col min="11779" max="11782" width="11.42578125" style="452"/>
    <col min="11783" max="11783" width="4.7109375" style="452" customWidth="1"/>
    <col min="11784" max="12032" width="11.42578125" style="452"/>
    <col min="12033" max="12033" width="2.140625" style="452" customWidth="1"/>
    <col min="12034" max="12034" width="89.140625" style="452" customWidth="1"/>
    <col min="12035" max="12038" width="11.42578125" style="452"/>
    <col min="12039" max="12039" width="4.7109375" style="452" customWidth="1"/>
    <col min="12040" max="12288" width="11.42578125" style="452"/>
    <col min="12289" max="12289" width="2.140625" style="452" customWidth="1"/>
    <col min="12290" max="12290" width="89.140625" style="452" customWidth="1"/>
    <col min="12291" max="12294" width="11.42578125" style="452"/>
    <col min="12295" max="12295" width="4.7109375" style="452" customWidth="1"/>
    <col min="12296" max="12544" width="11.42578125" style="452"/>
    <col min="12545" max="12545" width="2.140625" style="452" customWidth="1"/>
    <col min="12546" max="12546" width="89.140625" style="452" customWidth="1"/>
    <col min="12547" max="12550" width="11.42578125" style="452"/>
    <col min="12551" max="12551" width="4.7109375" style="452" customWidth="1"/>
    <col min="12552" max="12800" width="11.42578125" style="452"/>
    <col min="12801" max="12801" width="2.140625" style="452" customWidth="1"/>
    <col min="12802" max="12802" width="89.140625" style="452" customWidth="1"/>
    <col min="12803" max="12806" width="11.42578125" style="452"/>
    <col min="12807" max="12807" width="4.7109375" style="452" customWidth="1"/>
    <col min="12808" max="13056" width="11.42578125" style="452"/>
    <col min="13057" max="13057" width="2.140625" style="452" customWidth="1"/>
    <col min="13058" max="13058" width="89.140625" style="452" customWidth="1"/>
    <col min="13059" max="13062" width="11.42578125" style="452"/>
    <col min="13063" max="13063" width="4.7109375" style="452" customWidth="1"/>
    <col min="13064" max="13312" width="11.42578125" style="452"/>
    <col min="13313" max="13313" width="2.140625" style="452" customWidth="1"/>
    <col min="13314" max="13314" width="89.140625" style="452" customWidth="1"/>
    <col min="13315" max="13318" width="11.42578125" style="452"/>
    <col min="13319" max="13319" width="4.7109375" style="452" customWidth="1"/>
    <col min="13320" max="13568" width="11.42578125" style="452"/>
    <col min="13569" max="13569" width="2.140625" style="452" customWidth="1"/>
    <col min="13570" max="13570" width="89.140625" style="452" customWidth="1"/>
    <col min="13571" max="13574" width="11.42578125" style="452"/>
    <col min="13575" max="13575" width="4.7109375" style="452" customWidth="1"/>
    <col min="13576" max="13824" width="11.42578125" style="452"/>
    <col min="13825" max="13825" width="2.140625" style="452" customWidth="1"/>
    <col min="13826" max="13826" width="89.140625" style="452" customWidth="1"/>
    <col min="13827" max="13830" width="11.42578125" style="452"/>
    <col min="13831" max="13831" width="4.7109375" style="452" customWidth="1"/>
    <col min="13832" max="14080" width="11.42578125" style="452"/>
    <col min="14081" max="14081" width="2.140625" style="452" customWidth="1"/>
    <col min="14082" max="14082" width="89.140625" style="452" customWidth="1"/>
    <col min="14083" max="14086" width="11.42578125" style="452"/>
    <col min="14087" max="14087" width="4.7109375" style="452" customWidth="1"/>
    <col min="14088" max="14336" width="11.42578125" style="452"/>
    <col min="14337" max="14337" width="2.140625" style="452" customWidth="1"/>
    <col min="14338" max="14338" width="89.140625" style="452" customWidth="1"/>
    <col min="14339" max="14342" width="11.42578125" style="452"/>
    <col min="14343" max="14343" width="4.7109375" style="452" customWidth="1"/>
    <col min="14344" max="14592" width="11.42578125" style="452"/>
    <col min="14593" max="14593" width="2.140625" style="452" customWidth="1"/>
    <col min="14594" max="14594" width="89.140625" style="452" customWidth="1"/>
    <col min="14595" max="14598" width="11.42578125" style="452"/>
    <col min="14599" max="14599" width="4.7109375" style="452" customWidth="1"/>
    <col min="14600" max="14848" width="11.42578125" style="452"/>
    <col min="14849" max="14849" width="2.140625" style="452" customWidth="1"/>
    <col min="14850" max="14850" width="89.140625" style="452" customWidth="1"/>
    <col min="14851" max="14854" width="11.42578125" style="452"/>
    <col min="14855" max="14855" width="4.7109375" style="452" customWidth="1"/>
    <col min="14856" max="15104" width="11.42578125" style="452"/>
    <col min="15105" max="15105" width="2.140625" style="452" customWidth="1"/>
    <col min="15106" max="15106" width="89.140625" style="452" customWidth="1"/>
    <col min="15107" max="15110" width="11.42578125" style="452"/>
    <col min="15111" max="15111" width="4.7109375" style="452" customWidth="1"/>
    <col min="15112" max="15360" width="11.42578125" style="452"/>
    <col min="15361" max="15361" width="2.140625" style="452" customWidth="1"/>
    <col min="15362" max="15362" width="89.140625" style="452" customWidth="1"/>
    <col min="15363" max="15366" width="11.42578125" style="452"/>
    <col min="15367" max="15367" width="4.7109375" style="452" customWidth="1"/>
    <col min="15368" max="15616" width="11.42578125" style="452"/>
    <col min="15617" max="15617" width="2.140625" style="452" customWidth="1"/>
    <col min="15618" max="15618" width="89.140625" style="452" customWidth="1"/>
    <col min="15619" max="15622" width="11.42578125" style="452"/>
    <col min="15623" max="15623" width="4.7109375" style="452" customWidth="1"/>
    <col min="15624" max="15872" width="11.42578125" style="452"/>
    <col min="15873" max="15873" width="2.140625" style="452" customWidth="1"/>
    <col min="15874" max="15874" width="89.140625" style="452" customWidth="1"/>
    <col min="15875" max="15878" width="11.42578125" style="452"/>
    <col min="15879" max="15879" width="4.7109375" style="452" customWidth="1"/>
    <col min="15880" max="16128" width="11.42578125" style="452"/>
    <col min="16129" max="16129" width="2.140625" style="452" customWidth="1"/>
    <col min="16130" max="16130" width="89.140625" style="452" customWidth="1"/>
    <col min="16131" max="16134" width="11.42578125" style="452"/>
    <col min="16135" max="16135" width="4.7109375" style="452" customWidth="1"/>
    <col min="16136" max="16384" width="11.42578125" style="452"/>
  </cols>
  <sheetData>
    <row r="1" spans="1:2" ht="39.75" customHeight="1" x14ac:dyDescent="0.2">
      <c r="A1" s="474"/>
      <c r="B1" s="475" t="s">
        <v>6</v>
      </c>
    </row>
    <row r="2" spans="1:2" ht="25.5" customHeight="1" x14ac:dyDescent="0.2">
      <c r="B2" s="476" t="s">
        <v>444</v>
      </c>
    </row>
    <row r="3" spans="1:2" ht="24.95" customHeight="1" x14ac:dyDescent="0.2">
      <c r="A3" s="477"/>
      <c r="B3" s="478" t="s">
        <v>455</v>
      </c>
    </row>
    <row r="4" spans="1:2" s="469" customFormat="1" ht="12" x14ac:dyDescent="0.2"/>
    <row r="5" spans="1:2" s="469" customFormat="1" ht="139.5" customHeight="1" x14ac:dyDescent="0.2">
      <c r="B5" s="471" t="s">
        <v>456</v>
      </c>
    </row>
    <row r="6" spans="1:2" s="469" customFormat="1" ht="9.9499999999999993" customHeight="1" x14ac:dyDescent="0.2">
      <c r="B6" s="471"/>
    </row>
    <row r="7" spans="1:2" s="469" customFormat="1" ht="222.75" customHeight="1" x14ac:dyDescent="0.2">
      <c r="B7" s="471" t="s">
        <v>457</v>
      </c>
    </row>
    <row r="8" spans="1:2" s="469" customFormat="1" ht="9.9499999999999993" customHeight="1" x14ac:dyDescent="0.2">
      <c r="B8" s="471"/>
    </row>
    <row r="9" spans="1:2" s="469" customFormat="1" ht="61.5" customHeight="1" x14ac:dyDescent="0.2">
      <c r="B9" s="479" t="s">
        <v>458</v>
      </c>
    </row>
    <row r="10" spans="1:2" s="469" customFormat="1" ht="9.9499999999999993" customHeight="1" x14ac:dyDescent="0.2">
      <c r="B10" s="471"/>
    </row>
    <row r="11" spans="1:2" s="469" customFormat="1" ht="152.25" customHeight="1" x14ac:dyDescent="0.2">
      <c r="B11" s="471" t="s">
        <v>459</v>
      </c>
    </row>
    <row r="12" spans="1:2" s="469" customFormat="1" ht="9.9499999999999993" customHeight="1" x14ac:dyDescent="0.2">
      <c r="B12" s="471"/>
    </row>
    <row r="13" spans="1:2" s="469" customFormat="1" ht="96" customHeight="1" x14ac:dyDescent="0.2">
      <c r="B13" s="471" t="s">
        <v>460</v>
      </c>
    </row>
    <row r="14" spans="1:2" s="469" customFormat="1" ht="9.9499999999999993" customHeight="1" x14ac:dyDescent="0.2">
      <c r="B14" s="471"/>
    </row>
    <row r="15" spans="1:2" s="469" customFormat="1" ht="176.25" customHeight="1" x14ac:dyDescent="0.2">
      <c r="B15" s="479" t="s">
        <v>461</v>
      </c>
    </row>
    <row r="16" spans="1:2" s="469" customFormat="1" ht="9.9499999999999993" customHeight="1" x14ac:dyDescent="0.2">
      <c r="B16" s="471"/>
    </row>
    <row r="17" spans="1:6" s="469" customFormat="1" ht="26.25" customHeight="1" x14ac:dyDescent="0.2">
      <c r="B17" s="472" t="s">
        <v>462</v>
      </c>
    </row>
    <row r="18" spans="1:6" s="469" customFormat="1" ht="24" customHeight="1" x14ac:dyDescent="0.2">
      <c r="B18" s="473" t="s">
        <v>463</v>
      </c>
    </row>
    <row r="19" spans="1:6" s="469" customFormat="1" ht="12" x14ac:dyDescent="0.2"/>
    <row r="20" spans="1:6" s="469" customFormat="1" ht="12" x14ac:dyDescent="0.2"/>
    <row r="21" spans="1:6" s="469" customFormat="1" ht="12" x14ac:dyDescent="0.2"/>
    <row r="22" spans="1:6" x14ac:dyDescent="0.2">
      <c r="A22" s="477"/>
      <c r="B22" s="477"/>
      <c r="C22" s="477"/>
      <c r="D22" s="477"/>
      <c r="E22" s="477"/>
      <c r="F22" s="477"/>
    </row>
    <row r="23" spans="1:6" x14ac:dyDescent="0.2">
      <c r="A23" s="477"/>
      <c r="B23" s="477"/>
      <c r="C23" s="477"/>
      <c r="D23" s="477"/>
      <c r="E23" s="477"/>
      <c r="F23" s="477"/>
    </row>
    <row r="24" spans="1:6" x14ac:dyDescent="0.2">
      <c r="A24" s="480"/>
      <c r="B24" s="477"/>
      <c r="C24" s="477"/>
      <c r="D24" s="477"/>
      <c r="E24" s="477"/>
      <c r="F24" s="477"/>
    </row>
    <row r="25" spans="1:6" x14ac:dyDescent="0.2">
      <c r="A25" s="481"/>
      <c r="B25" s="477"/>
      <c r="C25" s="477"/>
      <c r="D25" s="477"/>
      <c r="E25" s="477"/>
      <c r="F25" s="477"/>
    </row>
    <row r="26" spans="1:6" x14ac:dyDescent="0.2">
      <c r="A26" s="477"/>
      <c r="B26" s="477"/>
      <c r="C26" s="477"/>
      <c r="D26" s="477"/>
      <c r="E26" s="477"/>
      <c r="F26" s="477"/>
    </row>
    <row r="27" spans="1:6" x14ac:dyDescent="0.2">
      <c r="A27" s="477"/>
      <c r="B27" s="477"/>
      <c r="C27" s="477"/>
      <c r="D27" s="477"/>
      <c r="E27" s="477"/>
      <c r="F27" s="477"/>
    </row>
    <row r="28" spans="1:6" x14ac:dyDescent="0.2">
      <c r="A28" s="477"/>
      <c r="B28" s="477"/>
      <c r="C28" s="477"/>
      <c r="D28" s="477"/>
      <c r="E28" s="477"/>
      <c r="F28" s="477"/>
    </row>
    <row r="29" spans="1:6" x14ac:dyDescent="0.2">
      <c r="A29" s="477"/>
      <c r="B29" s="477"/>
      <c r="C29" s="477"/>
      <c r="D29" s="477"/>
      <c r="E29" s="477"/>
      <c r="F29" s="477"/>
    </row>
    <row r="30" spans="1:6" x14ac:dyDescent="0.2">
      <c r="A30" s="477"/>
      <c r="B30" s="477"/>
      <c r="C30" s="477"/>
      <c r="D30" s="477"/>
      <c r="E30" s="477"/>
      <c r="F30" s="477"/>
    </row>
    <row r="31" spans="1:6" x14ac:dyDescent="0.2">
      <c r="A31" s="477"/>
      <c r="B31" s="477"/>
      <c r="C31" s="477"/>
      <c r="D31" s="477"/>
      <c r="E31" s="477"/>
      <c r="F31" s="477"/>
    </row>
    <row r="32" spans="1:6" x14ac:dyDescent="0.2">
      <c r="A32" s="477"/>
      <c r="B32" s="477"/>
      <c r="C32" s="477"/>
      <c r="D32" s="477"/>
      <c r="E32" s="477"/>
      <c r="F32" s="477"/>
    </row>
    <row r="33" spans="1:10" x14ac:dyDescent="0.2">
      <c r="A33" s="482"/>
      <c r="B33" s="482"/>
      <c r="C33" s="482"/>
      <c r="D33" s="482"/>
      <c r="E33" s="482"/>
      <c r="F33" s="482"/>
    </row>
    <row r="34" spans="1:10" x14ac:dyDescent="0.2">
      <c r="A34" s="477"/>
      <c r="B34" s="477"/>
      <c r="C34" s="477"/>
      <c r="D34" s="477"/>
      <c r="E34" s="477"/>
      <c r="F34" s="477"/>
    </row>
    <row r="35" spans="1:10" x14ac:dyDescent="0.2">
      <c r="A35" s="477"/>
      <c r="B35" s="477"/>
      <c r="C35" s="477"/>
      <c r="D35" s="477"/>
      <c r="E35" s="477"/>
      <c r="F35" s="477"/>
    </row>
    <row r="36" spans="1:10" ht="8.1" customHeight="1" x14ac:dyDescent="0.2">
      <c r="A36" s="477"/>
      <c r="B36" s="477"/>
      <c r="C36" s="477"/>
      <c r="D36" s="477"/>
      <c r="E36" s="477"/>
      <c r="F36" s="477"/>
    </row>
    <row r="37" spans="1:10" ht="13.5" customHeight="1" x14ac:dyDescent="0.2">
      <c r="A37" s="477"/>
      <c r="B37" s="477"/>
      <c r="C37" s="477"/>
      <c r="D37" s="477"/>
      <c r="E37" s="477"/>
      <c r="F37" s="477"/>
    </row>
    <row r="38" spans="1:10" x14ac:dyDescent="0.2">
      <c r="A38" s="477"/>
      <c r="B38" s="477"/>
      <c r="C38" s="477"/>
      <c r="D38" s="477"/>
      <c r="E38" s="477"/>
      <c r="F38" s="477"/>
    </row>
    <row r="39" spans="1:10" x14ac:dyDescent="0.2">
      <c r="A39" s="477"/>
      <c r="B39" s="477"/>
      <c r="C39" s="477"/>
      <c r="D39" s="477"/>
      <c r="E39" s="477"/>
      <c r="F39" s="477"/>
      <c r="J39" s="451"/>
    </row>
    <row r="40" spans="1:10" x14ac:dyDescent="0.2">
      <c r="A40" s="477"/>
      <c r="B40" s="477"/>
      <c r="C40" s="477"/>
      <c r="D40" s="477"/>
      <c r="E40" s="477"/>
      <c r="F40" s="477"/>
    </row>
    <row r="41" spans="1:10" x14ac:dyDescent="0.2">
      <c r="A41" s="477"/>
      <c r="B41" s="477"/>
      <c r="C41" s="477"/>
      <c r="D41" s="477"/>
      <c r="E41" s="477"/>
      <c r="F41" s="477"/>
    </row>
    <row r="42" spans="1:10" x14ac:dyDescent="0.2">
      <c r="A42" s="477"/>
      <c r="B42" s="477"/>
      <c r="C42" s="477"/>
      <c r="D42" s="477"/>
      <c r="E42" s="477"/>
      <c r="F42" s="477"/>
    </row>
    <row r="43" spans="1:10" ht="33" customHeight="1" x14ac:dyDescent="0.2">
      <c r="A43" s="477"/>
      <c r="B43" s="477"/>
      <c r="C43" s="477"/>
      <c r="D43" s="477"/>
      <c r="E43" s="477"/>
      <c r="F43" s="477"/>
    </row>
    <row r="44" spans="1:10" ht="16.5" customHeight="1" x14ac:dyDescent="0.2">
      <c r="A44" s="477"/>
      <c r="B44" s="477"/>
      <c r="C44" s="477"/>
      <c r="D44" s="477"/>
      <c r="E44" s="477"/>
      <c r="F44" s="477"/>
    </row>
    <row r="45" spans="1:10" x14ac:dyDescent="0.2">
      <c r="A45" s="477"/>
      <c r="B45" s="477"/>
      <c r="C45" s="477"/>
      <c r="D45" s="477"/>
      <c r="E45" s="477"/>
      <c r="F45" s="477"/>
    </row>
    <row r="46" spans="1:10" x14ac:dyDescent="0.2">
      <c r="A46" s="477"/>
      <c r="B46" s="477"/>
      <c r="C46" s="477"/>
      <c r="D46" s="477"/>
      <c r="E46" s="477"/>
      <c r="F46" s="477"/>
    </row>
    <row r="47" spans="1:10" x14ac:dyDescent="0.2">
      <c r="A47" s="477"/>
      <c r="B47" s="477"/>
      <c r="C47" s="477"/>
      <c r="D47" s="477"/>
      <c r="E47" s="477"/>
      <c r="F47" s="477"/>
    </row>
    <row r="48" spans="1:10" x14ac:dyDescent="0.2">
      <c r="A48" s="477"/>
      <c r="B48" s="477"/>
      <c r="C48" s="477"/>
      <c r="D48" s="477"/>
      <c r="E48" s="477"/>
      <c r="F48" s="477"/>
    </row>
    <row r="49" spans="1:6" x14ac:dyDescent="0.2">
      <c r="A49" s="477"/>
      <c r="B49" s="477"/>
      <c r="C49" s="477"/>
      <c r="D49" s="477"/>
      <c r="E49" s="477"/>
      <c r="F49" s="477"/>
    </row>
    <row r="50" spans="1:6" x14ac:dyDescent="0.2">
      <c r="A50" s="477"/>
      <c r="B50" s="477"/>
      <c r="C50" s="477"/>
      <c r="D50" s="477"/>
      <c r="E50" s="477"/>
      <c r="F50" s="477"/>
    </row>
    <row r="51" spans="1:6" x14ac:dyDescent="0.2">
      <c r="A51" s="477"/>
      <c r="B51" s="477"/>
      <c r="C51" s="477"/>
      <c r="D51" s="477"/>
      <c r="E51" s="477"/>
      <c r="F51" s="477"/>
    </row>
    <row r="52" spans="1:6" x14ac:dyDescent="0.2">
      <c r="A52" s="477"/>
      <c r="B52" s="477"/>
      <c r="C52" s="477"/>
      <c r="D52" s="477"/>
      <c r="E52" s="477"/>
      <c r="F52" s="477"/>
    </row>
    <row r="53" spans="1:6" x14ac:dyDescent="0.2">
      <c r="A53" s="477"/>
      <c r="B53" s="477"/>
      <c r="C53" s="477"/>
      <c r="D53" s="477"/>
      <c r="E53" s="477"/>
      <c r="F53" s="477"/>
    </row>
    <row r="54" spans="1:6" x14ac:dyDescent="0.2">
      <c r="A54" s="477"/>
      <c r="B54" s="477"/>
      <c r="C54" s="477"/>
      <c r="D54" s="477"/>
      <c r="E54" s="477"/>
      <c r="F54" s="477"/>
    </row>
    <row r="55" spans="1:6" x14ac:dyDescent="0.2">
      <c r="A55" s="477"/>
      <c r="B55" s="477"/>
      <c r="C55" s="477"/>
      <c r="D55" s="477"/>
      <c r="E55" s="477"/>
      <c r="F55" s="477"/>
    </row>
    <row r="56" spans="1:6" x14ac:dyDescent="0.2">
      <c r="A56" s="477"/>
      <c r="B56" s="477"/>
      <c r="C56" s="477"/>
      <c r="D56" s="477"/>
      <c r="E56" s="477"/>
      <c r="F56" s="477"/>
    </row>
    <row r="57" spans="1:6" x14ac:dyDescent="0.2">
      <c r="A57" s="477"/>
      <c r="B57" s="477"/>
      <c r="C57" s="477"/>
      <c r="D57" s="477"/>
      <c r="E57" s="477"/>
      <c r="F57" s="477"/>
    </row>
    <row r="58" spans="1:6" x14ac:dyDescent="0.2">
      <c r="A58" s="477"/>
      <c r="B58" s="477"/>
      <c r="C58" s="477"/>
      <c r="D58" s="477"/>
      <c r="E58" s="477"/>
      <c r="F58" s="477"/>
    </row>
    <row r="59" spans="1:6" x14ac:dyDescent="0.2">
      <c r="A59" s="477"/>
      <c r="B59" s="477"/>
      <c r="C59" s="477"/>
      <c r="D59" s="477"/>
      <c r="E59" s="477"/>
      <c r="F59" s="477"/>
    </row>
    <row r="60" spans="1:6" x14ac:dyDescent="0.2">
      <c r="A60" s="477"/>
      <c r="B60" s="477"/>
      <c r="C60" s="477"/>
      <c r="D60" s="477"/>
      <c r="E60" s="477"/>
      <c r="F60" s="477"/>
    </row>
    <row r="61" spans="1:6" x14ac:dyDescent="0.2">
      <c r="A61" s="477"/>
      <c r="B61" s="477"/>
      <c r="C61" s="477"/>
      <c r="D61" s="477"/>
      <c r="E61" s="477"/>
      <c r="F61" s="477"/>
    </row>
    <row r="62" spans="1:6" x14ac:dyDescent="0.2">
      <c r="A62" s="477"/>
      <c r="B62" s="477"/>
      <c r="C62" s="477"/>
      <c r="D62" s="477"/>
      <c r="E62" s="477"/>
      <c r="F62" s="477"/>
    </row>
    <row r="63" spans="1:6" x14ac:dyDescent="0.2">
      <c r="A63" s="477"/>
      <c r="B63" s="477"/>
      <c r="C63" s="477"/>
      <c r="D63" s="477"/>
      <c r="E63" s="477"/>
      <c r="F63" s="477"/>
    </row>
    <row r="64" spans="1:6" x14ac:dyDescent="0.2">
      <c r="A64" s="477"/>
      <c r="B64" s="477"/>
      <c r="C64" s="477"/>
      <c r="D64" s="477"/>
      <c r="E64" s="477"/>
      <c r="F64" s="477"/>
    </row>
    <row r="65" spans="1:6" x14ac:dyDescent="0.2">
      <c r="A65" s="477"/>
      <c r="B65" s="477"/>
      <c r="C65" s="477"/>
      <c r="D65" s="477"/>
      <c r="E65" s="477"/>
      <c r="F65" s="477"/>
    </row>
    <row r="66" spans="1:6" x14ac:dyDescent="0.2">
      <c r="A66" s="477"/>
      <c r="B66" s="477"/>
      <c r="C66" s="477"/>
      <c r="D66" s="477"/>
      <c r="E66" s="477"/>
      <c r="F66" s="477"/>
    </row>
    <row r="67" spans="1:6" x14ac:dyDescent="0.2">
      <c r="A67" s="477"/>
      <c r="B67" s="477"/>
      <c r="C67" s="477"/>
      <c r="D67" s="477"/>
      <c r="E67" s="477"/>
      <c r="F67" s="477"/>
    </row>
    <row r="68" spans="1:6" x14ac:dyDescent="0.2">
      <c r="A68" s="477"/>
      <c r="B68" s="477"/>
      <c r="C68" s="477"/>
      <c r="D68" s="477"/>
      <c r="E68" s="477"/>
      <c r="F68" s="477"/>
    </row>
    <row r="69" spans="1:6" x14ac:dyDescent="0.2">
      <c r="A69" s="477"/>
      <c r="B69" s="477"/>
      <c r="C69" s="477"/>
      <c r="D69" s="477"/>
      <c r="E69" s="477"/>
      <c r="F69" s="477"/>
    </row>
    <row r="70" spans="1:6" x14ac:dyDescent="0.2">
      <c r="A70" s="477"/>
      <c r="B70" s="477"/>
      <c r="C70" s="477"/>
      <c r="D70" s="477"/>
      <c r="E70" s="477"/>
      <c r="F70" s="477"/>
    </row>
    <row r="71" spans="1:6" x14ac:dyDescent="0.2">
      <c r="A71" s="477"/>
      <c r="B71" s="477"/>
      <c r="C71" s="477"/>
      <c r="D71" s="477"/>
      <c r="E71" s="477"/>
      <c r="F71" s="477"/>
    </row>
    <row r="72" spans="1:6" x14ac:dyDescent="0.2">
      <c r="A72" s="477"/>
      <c r="B72" s="477"/>
      <c r="C72" s="477"/>
      <c r="D72" s="477"/>
      <c r="E72" s="477"/>
      <c r="F72" s="477"/>
    </row>
    <row r="73" spans="1:6" x14ac:dyDescent="0.2">
      <c r="A73" s="477"/>
      <c r="B73" s="477"/>
      <c r="C73" s="477"/>
      <c r="D73" s="477"/>
      <c r="E73" s="477"/>
      <c r="F73" s="477"/>
    </row>
    <row r="74" spans="1:6" x14ac:dyDescent="0.2">
      <c r="A74" s="477"/>
      <c r="B74" s="477"/>
      <c r="C74" s="477"/>
      <c r="D74" s="477"/>
      <c r="E74" s="477"/>
      <c r="F74" s="477"/>
    </row>
    <row r="75" spans="1:6" x14ac:dyDescent="0.2">
      <c r="A75" s="477"/>
      <c r="B75" s="477"/>
      <c r="C75" s="477"/>
      <c r="D75" s="477"/>
      <c r="E75" s="477"/>
      <c r="F75" s="477"/>
    </row>
    <row r="76" spans="1:6" x14ac:dyDescent="0.2">
      <c r="A76" s="477"/>
      <c r="B76" s="477"/>
      <c r="C76" s="477"/>
      <c r="D76" s="477"/>
      <c r="E76" s="477"/>
      <c r="F76" s="477"/>
    </row>
    <row r="77" spans="1:6" x14ac:dyDescent="0.2">
      <c r="A77" s="477"/>
      <c r="B77" s="477"/>
      <c r="C77" s="477"/>
      <c r="D77" s="477"/>
      <c r="E77" s="477"/>
      <c r="F77" s="477"/>
    </row>
    <row r="78" spans="1:6" x14ac:dyDescent="0.2">
      <c r="A78" s="477"/>
      <c r="B78" s="477"/>
      <c r="C78" s="477"/>
      <c r="D78" s="477"/>
      <c r="E78" s="477"/>
      <c r="F78" s="477"/>
    </row>
    <row r="79" spans="1:6" x14ac:dyDescent="0.2">
      <c r="A79" s="477"/>
      <c r="B79" s="477"/>
      <c r="C79" s="477"/>
      <c r="D79" s="477"/>
      <c r="E79" s="477"/>
      <c r="F79" s="477"/>
    </row>
    <row r="80" spans="1:6" x14ac:dyDescent="0.2">
      <c r="A80" s="477"/>
      <c r="B80" s="477"/>
      <c r="C80" s="477"/>
      <c r="D80" s="477"/>
      <c r="E80" s="477"/>
      <c r="F80" s="477"/>
    </row>
    <row r="81" spans="1:6" x14ac:dyDescent="0.2">
      <c r="A81" s="477"/>
      <c r="B81" s="477"/>
      <c r="C81" s="477"/>
      <c r="D81" s="477"/>
      <c r="E81" s="477"/>
      <c r="F81" s="477"/>
    </row>
    <row r="82" spans="1:6" x14ac:dyDescent="0.2">
      <c r="A82" s="477"/>
      <c r="B82" s="477"/>
      <c r="C82" s="477"/>
      <c r="D82" s="477"/>
      <c r="E82" s="477"/>
      <c r="F82" s="477"/>
    </row>
    <row r="83" spans="1:6" x14ac:dyDescent="0.2">
      <c r="A83" s="477"/>
      <c r="B83" s="477"/>
      <c r="C83" s="477"/>
      <c r="D83" s="477"/>
      <c r="E83" s="477"/>
      <c r="F83" s="477"/>
    </row>
    <row r="84" spans="1:6" x14ac:dyDescent="0.2">
      <c r="A84" s="477"/>
      <c r="B84" s="477"/>
      <c r="C84" s="477"/>
      <c r="D84" s="477"/>
      <c r="E84" s="477"/>
      <c r="F84" s="477"/>
    </row>
    <row r="85" spans="1:6" x14ac:dyDescent="0.2">
      <c r="A85" s="477"/>
      <c r="B85" s="477"/>
      <c r="C85" s="477"/>
      <c r="D85" s="477"/>
      <c r="E85" s="477"/>
      <c r="F85" s="477"/>
    </row>
    <row r="86" spans="1:6" x14ac:dyDescent="0.2">
      <c r="A86" s="477"/>
      <c r="B86" s="477"/>
      <c r="C86" s="477"/>
      <c r="D86" s="477"/>
      <c r="E86" s="477"/>
      <c r="F86" s="477"/>
    </row>
    <row r="87" spans="1:6" x14ac:dyDescent="0.2">
      <c r="A87" s="477"/>
      <c r="B87" s="477"/>
      <c r="C87" s="477"/>
      <c r="D87" s="477"/>
      <c r="E87" s="477"/>
      <c r="F87" s="477"/>
    </row>
    <row r="88" spans="1:6" x14ac:dyDescent="0.2">
      <c r="A88" s="477"/>
      <c r="B88" s="477"/>
      <c r="C88" s="477"/>
      <c r="D88" s="477"/>
      <c r="E88" s="477"/>
      <c r="F88" s="477"/>
    </row>
    <row r="89" spans="1:6" x14ac:dyDescent="0.2">
      <c r="A89" s="477"/>
      <c r="B89" s="477"/>
      <c r="C89" s="477"/>
      <c r="D89" s="477"/>
      <c r="E89" s="477"/>
      <c r="F89" s="477"/>
    </row>
    <row r="90" spans="1:6" x14ac:dyDescent="0.2">
      <c r="A90" s="477"/>
      <c r="B90" s="477"/>
      <c r="C90" s="477"/>
      <c r="D90" s="477"/>
      <c r="E90" s="477"/>
      <c r="F90" s="477"/>
    </row>
    <row r="91" spans="1:6" x14ac:dyDescent="0.2">
      <c r="A91" s="477"/>
      <c r="B91" s="477"/>
      <c r="C91" s="477"/>
      <c r="D91" s="477"/>
      <c r="E91" s="477"/>
      <c r="F91" s="477"/>
    </row>
    <row r="92" spans="1:6" x14ac:dyDescent="0.2">
      <c r="A92" s="477"/>
      <c r="B92" s="477"/>
      <c r="C92" s="477"/>
      <c r="D92" s="477"/>
      <c r="E92" s="477"/>
      <c r="F92" s="477"/>
    </row>
    <row r="93" spans="1:6" x14ac:dyDescent="0.2">
      <c r="A93" s="477"/>
      <c r="B93" s="477"/>
      <c r="C93" s="477"/>
      <c r="D93" s="477"/>
      <c r="E93" s="477"/>
      <c r="F93" s="477"/>
    </row>
    <row r="94" spans="1:6" x14ac:dyDescent="0.2">
      <c r="A94" s="477"/>
      <c r="B94" s="477"/>
      <c r="C94" s="477"/>
      <c r="D94" s="477"/>
      <c r="E94" s="477"/>
      <c r="F94" s="477"/>
    </row>
    <row r="95" spans="1:6" x14ac:dyDescent="0.2">
      <c r="A95" s="477"/>
      <c r="B95" s="477"/>
      <c r="C95" s="477"/>
      <c r="D95" s="477"/>
      <c r="E95" s="477"/>
      <c r="F95" s="477"/>
    </row>
    <row r="96" spans="1:6" x14ac:dyDescent="0.2">
      <c r="A96" s="477"/>
      <c r="B96" s="477"/>
      <c r="C96" s="477"/>
      <c r="D96" s="477"/>
      <c r="E96" s="477"/>
      <c r="F96" s="477"/>
    </row>
    <row r="97" spans="1:6" x14ac:dyDescent="0.2">
      <c r="A97" s="477"/>
      <c r="B97" s="477"/>
      <c r="C97" s="477"/>
      <c r="D97" s="477"/>
      <c r="E97" s="477"/>
      <c r="F97" s="477"/>
    </row>
    <row r="98" spans="1:6" x14ac:dyDescent="0.2">
      <c r="A98" s="477"/>
      <c r="B98" s="477"/>
      <c r="C98" s="477"/>
      <c r="D98" s="477"/>
      <c r="E98" s="477"/>
      <c r="F98" s="477"/>
    </row>
    <row r="99" spans="1:6" x14ac:dyDescent="0.2">
      <c r="A99" s="477"/>
      <c r="B99" s="477"/>
      <c r="C99" s="477"/>
      <c r="D99" s="477"/>
      <c r="E99" s="477"/>
      <c r="F99" s="477"/>
    </row>
    <row r="100" spans="1:6" x14ac:dyDescent="0.2">
      <c r="A100" s="477"/>
      <c r="B100" s="477"/>
      <c r="C100" s="477"/>
      <c r="D100" s="477"/>
      <c r="E100" s="477"/>
      <c r="F100" s="477"/>
    </row>
    <row r="101" spans="1:6" x14ac:dyDescent="0.2">
      <c r="A101" s="477"/>
      <c r="B101" s="477"/>
      <c r="C101" s="477"/>
      <c r="D101" s="477"/>
      <c r="E101" s="477"/>
      <c r="F101" s="477"/>
    </row>
    <row r="102" spans="1:6" x14ac:dyDescent="0.2">
      <c r="A102" s="477"/>
      <c r="B102" s="477"/>
      <c r="C102" s="477"/>
      <c r="D102" s="477"/>
      <c r="E102" s="477"/>
      <c r="F102" s="477"/>
    </row>
    <row r="103" spans="1:6" x14ac:dyDescent="0.2">
      <c r="A103" s="477"/>
      <c r="B103" s="477"/>
      <c r="C103" s="477"/>
      <c r="D103" s="477"/>
      <c r="E103" s="477"/>
      <c r="F103" s="477"/>
    </row>
    <row r="104" spans="1:6" x14ac:dyDescent="0.2">
      <c r="A104" s="477"/>
      <c r="B104" s="477"/>
      <c r="C104" s="477"/>
      <c r="D104" s="477"/>
      <c r="E104" s="477"/>
      <c r="F104" s="477"/>
    </row>
    <row r="105" spans="1:6" x14ac:dyDescent="0.2">
      <c r="A105" s="477"/>
      <c r="B105" s="477"/>
      <c r="C105" s="477"/>
      <c r="D105" s="477"/>
      <c r="E105" s="477"/>
      <c r="F105" s="477"/>
    </row>
    <row r="106" spans="1:6" x14ac:dyDescent="0.2">
      <c r="A106" s="477"/>
      <c r="B106" s="477"/>
      <c r="C106" s="477"/>
      <c r="D106" s="477"/>
      <c r="E106" s="477"/>
      <c r="F106" s="477"/>
    </row>
    <row r="107" spans="1:6" x14ac:dyDescent="0.2">
      <c r="A107" s="477"/>
      <c r="B107" s="477"/>
      <c r="C107" s="477"/>
      <c r="D107" s="477"/>
      <c r="E107" s="477"/>
      <c r="F107" s="477"/>
    </row>
    <row r="108" spans="1:6" x14ac:dyDescent="0.2">
      <c r="A108" s="477"/>
      <c r="B108" s="477"/>
      <c r="C108" s="477"/>
      <c r="D108" s="477"/>
      <c r="E108" s="477"/>
      <c r="F108" s="477"/>
    </row>
    <row r="109" spans="1:6" x14ac:dyDescent="0.2">
      <c r="A109" s="477"/>
      <c r="B109" s="477"/>
      <c r="C109" s="477"/>
      <c r="D109" s="477"/>
      <c r="E109" s="477"/>
      <c r="F109" s="477"/>
    </row>
    <row r="110" spans="1:6" x14ac:dyDescent="0.2">
      <c r="A110" s="477"/>
      <c r="B110" s="477"/>
      <c r="C110" s="477"/>
      <c r="D110" s="477"/>
      <c r="E110" s="477"/>
      <c r="F110" s="477"/>
    </row>
    <row r="111" spans="1:6" x14ac:dyDescent="0.2">
      <c r="A111" s="477"/>
      <c r="B111" s="477"/>
      <c r="C111" s="477"/>
      <c r="D111" s="477"/>
      <c r="E111" s="477"/>
      <c r="F111" s="477"/>
    </row>
    <row r="112" spans="1:6" x14ac:dyDescent="0.2">
      <c r="A112" s="477"/>
      <c r="B112" s="477"/>
      <c r="C112" s="477"/>
      <c r="D112" s="477"/>
      <c r="E112" s="477"/>
      <c r="F112" s="477"/>
    </row>
    <row r="113" spans="1:6" x14ac:dyDescent="0.2">
      <c r="A113" s="477"/>
      <c r="B113" s="477"/>
      <c r="C113" s="477"/>
      <c r="D113" s="477"/>
      <c r="E113" s="477"/>
      <c r="F113" s="477"/>
    </row>
    <row r="114" spans="1:6" x14ac:dyDescent="0.2">
      <c r="A114" s="477"/>
      <c r="B114" s="477"/>
      <c r="C114" s="477"/>
      <c r="D114" s="477"/>
      <c r="E114" s="477"/>
      <c r="F114" s="477"/>
    </row>
    <row r="115" spans="1:6" x14ac:dyDescent="0.2">
      <c r="A115" s="477"/>
      <c r="B115" s="477"/>
      <c r="C115" s="477"/>
      <c r="D115" s="477"/>
      <c r="E115" s="477"/>
      <c r="F115" s="477"/>
    </row>
    <row r="116" spans="1:6" x14ac:dyDescent="0.2">
      <c r="A116" s="477"/>
      <c r="B116" s="477"/>
      <c r="C116" s="477"/>
      <c r="D116" s="477"/>
      <c r="E116" s="477"/>
      <c r="F116" s="477"/>
    </row>
    <row r="117" spans="1:6" x14ac:dyDescent="0.2">
      <c r="A117" s="477"/>
      <c r="B117" s="477"/>
      <c r="C117" s="477"/>
      <c r="D117" s="477"/>
      <c r="E117" s="477"/>
      <c r="F117" s="477"/>
    </row>
    <row r="118" spans="1:6" x14ac:dyDescent="0.2">
      <c r="A118" s="477"/>
      <c r="B118" s="477"/>
      <c r="C118" s="477"/>
      <c r="D118" s="477"/>
      <c r="E118" s="477"/>
      <c r="F118" s="477"/>
    </row>
    <row r="119" spans="1:6" x14ac:dyDescent="0.2">
      <c r="A119" s="477"/>
      <c r="B119" s="477"/>
      <c r="C119" s="477"/>
      <c r="D119" s="477"/>
      <c r="E119" s="477"/>
      <c r="F119" s="477"/>
    </row>
    <row r="120" spans="1:6" x14ac:dyDescent="0.2">
      <c r="A120" s="477"/>
      <c r="B120" s="477"/>
      <c r="C120" s="477"/>
      <c r="D120" s="477"/>
      <c r="E120" s="477"/>
      <c r="F120" s="477"/>
    </row>
    <row r="121" spans="1:6" x14ac:dyDescent="0.2">
      <c r="A121" s="477"/>
      <c r="B121" s="477"/>
      <c r="C121" s="477"/>
      <c r="D121" s="477"/>
      <c r="E121" s="477"/>
      <c r="F121" s="477"/>
    </row>
    <row r="122" spans="1:6" x14ac:dyDescent="0.2">
      <c r="A122" s="477"/>
      <c r="B122" s="477"/>
      <c r="C122" s="477"/>
      <c r="D122" s="477"/>
      <c r="E122" s="477"/>
      <c r="F122" s="477"/>
    </row>
    <row r="123" spans="1:6" x14ac:dyDescent="0.2">
      <c r="A123" s="477"/>
      <c r="B123" s="477"/>
      <c r="C123" s="477"/>
      <c r="D123" s="477"/>
      <c r="E123" s="477"/>
      <c r="F123" s="477"/>
    </row>
    <row r="124" spans="1:6" x14ac:dyDescent="0.2">
      <c r="A124" s="477"/>
      <c r="B124" s="477"/>
      <c r="C124" s="477"/>
      <c r="D124" s="477"/>
      <c r="E124" s="477"/>
      <c r="F124" s="477"/>
    </row>
    <row r="125" spans="1:6" x14ac:dyDescent="0.2">
      <c r="A125" s="477"/>
      <c r="B125" s="477"/>
      <c r="C125" s="477"/>
      <c r="D125" s="477"/>
      <c r="E125" s="477"/>
      <c r="F125" s="477"/>
    </row>
    <row r="126" spans="1:6" x14ac:dyDescent="0.2">
      <c r="A126" s="477"/>
      <c r="B126" s="477"/>
      <c r="C126" s="477"/>
      <c r="D126" s="477"/>
      <c r="E126" s="477"/>
      <c r="F126" s="477"/>
    </row>
    <row r="127" spans="1:6" x14ac:dyDescent="0.2">
      <c r="A127" s="477"/>
      <c r="B127" s="477"/>
      <c r="C127" s="477"/>
      <c r="D127" s="477"/>
      <c r="E127" s="477"/>
      <c r="F127" s="477"/>
    </row>
    <row r="128" spans="1:6" x14ac:dyDescent="0.2">
      <c r="A128" s="477"/>
      <c r="B128" s="477"/>
      <c r="C128" s="477"/>
      <c r="D128" s="477"/>
      <c r="E128" s="477"/>
      <c r="F128" s="477"/>
    </row>
    <row r="129" spans="1:6" x14ac:dyDescent="0.2">
      <c r="A129" s="477"/>
      <c r="B129" s="477"/>
      <c r="C129" s="477"/>
      <c r="D129" s="477"/>
      <c r="E129" s="477"/>
      <c r="F129" s="477"/>
    </row>
    <row r="130" spans="1:6" x14ac:dyDescent="0.2">
      <c r="A130" s="477"/>
      <c r="B130" s="477"/>
      <c r="C130" s="477"/>
      <c r="D130" s="477"/>
      <c r="E130" s="477"/>
      <c r="F130" s="477"/>
    </row>
    <row r="131" spans="1:6" x14ac:dyDescent="0.2">
      <c r="A131" s="477"/>
      <c r="B131" s="477"/>
      <c r="C131" s="477"/>
      <c r="D131" s="477"/>
      <c r="E131" s="477"/>
      <c r="F131" s="477"/>
    </row>
    <row r="132" spans="1:6" x14ac:dyDescent="0.2">
      <c r="A132" s="477"/>
      <c r="B132" s="477"/>
      <c r="C132" s="477"/>
      <c r="D132" s="477"/>
      <c r="E132" s="477"/>
      <c r="F132" s="477"/>
    </row>
    <row r="133" spans="1:6" x14ac:dyDescent="0.2">
      <c r="A133" s="477"/>
      <c r="B133" s="477"/>
      <c r="C133" s="477"/>
      <c r="D133" s="477"/>
      <c r="E133" s="477"/>
      <c r="F133" s="477"/>
    </row>
    <row r="134" spans="1:6" x14ac:dyDescent="0.2">
      <c r="A134" s="477"/>
      <c r="B134" s="477"/>
      <c r="C134" s="477"/>
      <c r="D134" s="477"/>
      <c r="E134" s="477"/>
      <c r="F134" s="477"/>
    </row>
    <row r="135" spans="1:6" x14ac:dyDescent="0.2">
      <c r="A135" s="477"/>
      <c r="B135" s="477"/>
      <c r="C135" s="477"/>
      <c r="D135" s="477"/>
      <c r="E135" s="477"/>
      <c r="F135" s="477"/>
    </row>
    <row r="136" spans="1:6" x14ac:dyDescent="0.2">
      <c r="A136" s="477"/>
      <c r="B136" s="477"/>
      <c r="C136" s="477"/>
      <c r="D136" s="477"/>
      <c r="E136" s="477"/>
      <c r="F136" s="477"/>
    </row>
    <row r="137" spans="1:6" x14ac:dyDescent="0.2">
      <c r="A137" s="477"/>
      <c r="B137" s="477"/>
      <c r="C137" s="477"/>
      <c r="D137" s="477"/>
      <c r="E137" s="477"/>
      <c r="F137" s="477"/>
    </row>
    <row r="138" spans="1:6" x14ac:dyDescent="0.2">
      <c r="A138" s="477"/>
      <c r="B138" s="477"/>
      <c r="C138" s="477"/>
      <c r="D138" s="477"/>
      <c r="E138" s="477"/>
      <c r="F138" s="477"/>
    </row>
    <row r="139" spans="1:6" x14ac:dyDescent="0.2">
      <c r="A139" s="477"/>
      <c r="B139" s="477"/>
      <c r="C139" s="477"/>
      <c r="D139" s="477"/>
      <c r="E139" s="477"/>
      <c r="F139" s="477"/>
    </row>
    <row r="140" spans="1:6" x14ac:dyDescent="0.2">
      <c r="A140" s="477"/>
      <c r="B140" s="477"/>
      <c r="C140" s="477"/>
      <c r="D140" s="477"/>
      <c r="E140" s="477"/>
      <c r="F140" s="477"/>
    </row>
    <row r="141" spans="1:6" x14ac:dyDescent="0.2">
      <c r="A141" s="477"/>
      <c r="B141" s="477"/>
      <c r="C141" s="477"/>
      <c r="D141" s="477"/>
      <c r="E141" s="477"/>
      <c r="F141" s="477"/>
    </row>
    <row r="142" spans="1:6" x14ac:dyDescent="0.2">
      <c r="A142" s="477"/>
      <c r="B142" s="477"/>
      <c r="C142" s="477"/>
      <c r="D142" s="477"/>
      <c r="E142" s="477"/>
      <c r="F142" s="477"/>
    </row>
    <row r="143" spans="1:6" x14ac:dyDescent="0.2">
      <c r="A143" s="477"/>
      <c r="B143" s="477"/>
      <c r="C143" s="477"/>
      <c r="D143" s="477"/>
      <c r="E143" s="477"/>
      <c r="F143" s="477"/>
    </row>
    <row r="144" spans="1:6" x14ac:dyDescent="0.2">
      <c r="A144" s="477"/>
      <c r="B144" s="477"/>
      <c r="C144" s="477"/>
      <c r="D144" s="477"/>
      <c r="E144" s="477"/>
      <c r="F144" s="477"/>
    </row>
    <row r="145" spans="1:6" x14ac:dyDescent="0.2">
      <c r="A145" s="477"/>
      <c r="B145" s="477"/>
      <c r="C145" s="477"/>
      <c r="D145" s="477"/>
      <c r="E145" s="477"/>
      <c r="F145" s="477"/>
    </row>
    <row r="146" spans="1:6" x14ac:dyDescent="0.2">
      <c r="A146" s="477"/>
      <c r="B146" s="477"/>
      <c r="C146" s="477"/>
      <c r="D146" s="477"/>
      <c r="E146" s="477"/>
      <c r="F146" s="477"/>
    </row>
    <row r="147" spans="1:6" x14ac:dyDescent="0.2">
      <c r="A147" s="477"/>
      <c r="B147" s="477"/>
      <c r="C147" s="477"/>
      <c r="D147" s="477"/>
      <c r="E147" s="477"/>
      <c r="F147" s="477"/>
    </row>
    <row r="148" spans="1:6" x14ac:dyDescent="0.2">
      <c r="A148" s="477"/>
      <c r="B148" s="477"/>
      <c r="C148" s="477"/>
      <c r="D148" s="477"/>
      <c r="E148" s="477"/>
      <c r="F148" s="477"/>
    </row>
    <row r="149" spans="1:6" x14ac:dyDescent="0.2">
      <c r="A149" s="477"/>
      <c r="B149" s="477"/>
      <c r="C149" s="477"/>
      <c r="D149" s="477"/>
      <c r="E149" s="477"/>
      <c r="F149" s="477"/>
    </row>
    <row r="150" spans="1:6" x14ac:dyDescent="0.2">
      <c r="A150" s="477"/>
      <c r="B150" s="477"/>
      <c r="C150" s="477"/>
      <c r="D150" s="477"/>
      <c r="E150" s="477"/>
      <c r="F150" s="477"/>
    </row>
    <row r="151" spans="1:6" x14ac:dyDescent="0.2">
      <c r="A151" s="477"/>
      <c r="B151" s="477"/>
      <c r="C151" s="477"/>
      <c r="D151" s="477"/>
      <c r="E151" s="477"/>
      <c r="F151" s="477"/>
    </row>
    <row r="152" spans="1:6" x14ac:dyDescent="0.2">
      <c r="A152" s="477"/>
      <c r="B152" s="477"/>
      <c r="C152" s="477"/>
      <c r="D152" s="477"/>
      <c r="E152" s="477"/>
      <c r="F152" s="477"/>
    </row>
    <row r="153" spans="1:6" x14ac:dyDescent="0.2">
      <c r="A153" s="477"/>
      <c r="B153" s="477"/>
      <c r="C153" s="477"/>
      <c r="D153" s="477"/>
      <c r="E153" s="477"/>
      <c r="F153" s="477"/>
    </row>
    <row r="154" spans="1:6" x14ac:dyDescent="0.2">
      <c r="A154" s="477"/>
      <c r="B154" s="477"/>
      <c r="C154" s="477"/>
      <c r="D154" s="477"/>
      <c r="E154" s="477"/>
      <c r="F154" s="477"/>
    </row>
    <row r="155" spans="1:6" x14ac:dyDescent="0.2">
      <c r="A155" s="477"/>
      <c r="B155" s="477"/>
      <c r="C155" s="477"/>
      <c r="D155" s="477"/>
      <c r="E155" s="477"/>
      <c r="F155" s="477"/>
    </row>
    <row r="156" spans="1:6" x14ac:dyDescent="0.2">
      <c r="A156" s="477"/>
      <c r="B156" s="477"/>
      <c r="C156" s="477"/>
      <c r="D156" s="477"/>
      <c r="E156" s="477"/>
      <c r="F156" s="477"/>
    </row>
    <row r="157" spans="1:6" x14ac:dyDescent="0.2">
      <c r="A157" s="477"/>
      <c r="B157" s="477"/>
      <c r="C157" s="477"/>
      <c r="D157" s="477"/>
      <c r="E157" s="477"/>
      <c r="F157" s="477"/>
    </row>
    <row r="158" spans="1:6" x14ac:dyDescent="0.2">
      <c r="A158" s="477"/>
      <c r="B158" s="477"/>
      <c r="C158" s="477"/>
      <c r="D158" s="477"/>
      <c r="E158" s="477"/>
      <c r="F158" s="477"/>
    </row>
    <row r="159" spans="1:6" x14ac:dyDescent="0.2">
      <c r="A159" s="477"/>
      <c r="B159" s="477"/>
      <c r="C159" s="477"/>
      <c r="D159" s="477"/>
      <c r="E159" s="477"/>
      <c r="F159" s="477"/>
    </row>
    <row r="160" spans="1:6" x14ac:dyDescent="0.2">
      <c r="A160" s="477"/>
      <c r="B160" s="477"/>
      <c r="C160" s="477"/>
      <c r="D160" s="477"/>
      <c r="E160" s="477"/>
      <c r="F160" s="477"/>
    </row>
    <row r="161" spans="1:6" x14ac:dyDescent="0.2">
      <c r="A161" s="477"/>
      <c r="B161" s="477"/>
      <c r="C161" s="477"/>
      <c r="D161" s="477"/>
      <c r="E161" s="477"/>
      <c r="F161" s="477"/>
    </row>
    <row r="162" spans="1:6" x14ac:dyDescent="0.2">
      <c r="A162" s="477"/>
      <c r="B162" s="477"/>
      <c r="C162" s="477"/>
      <c r="D162" s="477"/>
      <c r="E162" s="477"/>
      <c r="F162" s="477"/>
    </row>
    <row r="163" spans="1:6" x14ac:dyDescent="0.2">
      <c r="A163" s="477"/>
      <c r="B163" s="477"/>
      <c r="C163" s="477"/>
      <c r="D163" s="477"/>
      <c r="E163" s="477"/>
      <c r="F163" s="477"/>
    </row>
    <row r="164" spans="1:6" x14ac:dyDescent="0.2">
      <c r="A164" s="477"/>
      <c r="B164" s="477"/>
      <c r="C164" s="477"/>
      <c r="D164" s="477"/>
      <c r="E164" s="477"/>
      <c r="F164" s="477"/>
    </row>
    <row r="165" spans="1:6" x14ac:dyDescent="0.2">
      <c r="A165" s="477"/>
      <c r="B165" s="477"/>
      <c r="C165" s="477"/>
      <c r="D165" s="477"/>
      <c r="E165" s="477"/>
      <c r="F165" s="477"/>
    </row>
    <row r="166" spans="1:6" x14ac:dyDescent="0.2">
      <c r="A166" s="477"/>
      <c r="B166" s="477"/>
      <c r="C166" s="477"/>
      <c r="D166" s="477"/>
      <c r="E166" s="477"/>
      <c r="F166" s="477"/>
    </row>
    <row r="167" spans="1:6" x14ac:dyDescent="0.2">
      <c r="A167" s="477"/>
      <c r="B167" s="477"/>
      <c r="C167" s="477"/>
      <c r="D167" s="477"/>
      <c r="E167" s="477"/>
      <c r="F167" s="477"/>
    </row>
    <row r="168" spans="1:6" x14ac:dyDescent="0.2">
      <c r="A168" s="477"/>
      <c r="B168" s="477"/>
      <c r="C168" s="477"/>
      <c r="D168" s="477"/>
      <c r="E168" s="477"/>
      <c r="F168" s="477"/>
    </row>
    <row r="169" spans="1:6" x14ac:dyDescent="0.2">
      <c r="A169" s="477"/>
      <c r="B169" s="477"/>
      <c r="C169" s="477"/>
      <c r="D169" s="477"/>
      <c r="E169" s="477"/>
      <c r="F169" s="477"/>
    </row>
    <row r="170" spans="1:6" x14ac:dyDescent="0.2">
      <c r="A170" s="477"/>
      <c r="B170" s="477"/>
      <c r="C170" s="477"/>
      <c r="D170" s="477"/>
      <c r="E170" s="477"/>
      <c r="F170" s="477"/>
    </row>
    <row r="171" spans="1:6" x14ac:dyDescent="0.2">
      <c r="A171" s="477"/>
      <c r="B171" s="477"/>
      <c r="C171" s="477"/>
      <c r="D171" s="477"/>
      <c r="E171" s="477"/>
      <c r="F171" s="477"/>
    </row>
    <row r="172" spans="1:6" x14ac:dyDescent="0.2">
      <c r="A172" s="477"/>
      <c r="B172" s="477"/>
      <c r="C172" s="477"/>
      <c r="D172" s="477"/>
      <c r="E172" s="477"/>
      <c r="F172" s="477"/>
    </row>
    <row r="173" spans="1:6" x14ac:dyDescent="0.2">
      <c r="A173" s="477"/>
      <c r="B173" s="477"/>
      <c r="C173" s="477"/>
      <c r="D173" s="477"/>
      <c r="E173" s="477"/>
      <c r="F173" s="477"/>
    </row>
    <row r="174" spans="1:6" x14ac:dyDescent="0.2">
      <c r="A174" s="477"/>
      <c r="B174" s="477"/>
      <c r="C174" s="477"/>
      <c r="D174" s="477"/>
      <c r="E174" s="477"/>
      <c r="F174" s="477"/>
    </row>
    <row r="175" spans="1:6" x14ac:dyDescent="0.2">
      <c r="A175" s="477"/>
      <c r="B175" s="477"/>
      <c r="C175" s="477"/>
      <c r="D175" s="477"/>
      <c r="E175" s="477"/>
      <c r="F175" s="477"/>
    </row>
    <row r="176" spans="1:6" x14ac:dyDescent="0.2">
      <c r="A176" s="477"/>
      <c r="B176" s="477"/>
      <c r="C176" s="477"/>
      <c r="D176" s="477"/>
      <c r="E176" s="477"/>
      <c r="F176" s="477"/>
    </row>
    <row r="177" spans="1:6" x14ac:dyDescent="0.2">
      <c r="A177" s="477"/>
      <c r="B177" s="477"/>
      <c r="C177" s="477"/>
      <c r="D177" s="477"/>
      <c r="E177" s="477"/>
      <c r="F177" s="477"/>
    </row>
    <row r="178" spans="1:6" x14ac:dyDescent="0.2">
      <c r="A178" s="477"/>
      <c r="B178" s="477"/>
      <c r="C178" s="477"/>
      <c r="D178" s="477"/>
      <c r="E178" s="477"/>
      <c r="F178" s="477"/>
    </row>
    <row r="179" spans="1:6" x14ac:dyDescent="0.2">
      <c r="A179" s="477"/>
      <c r="B179" s="477"/>
      <c r="C179" s="477"/>
      <c r="D179" s="477"/>
      <c r="E179" s="477"/>
      <c r="F179" s="477"/>
    </row>
    <row r="180" spans="1:6" x14ac:dyDescent="0.2">
      <c r="A180" s="477"/>
      <c r="B180" s="477"/>
      <c r="C180" s="477"/>
      <c r="D180" s="477"/>
      <c r="E180" s="477"/>
      <c r="F180" s="477"/>
    </row>
    <row r="181" spans="1:6" x14ac:dyDescent="0.2">
      <c r="A181" s="477"/>
      <c r="B181" s="477"/>
      <c r="C181" s="477"/>
      <c r="D181" s="477"/>
      <c r="E181" s="477"/>
      <c r="F181" s="477"/>
    </row>
    <row r="182" spans="1:6" x14ac:dyDescent="0.2">
      <c r="A182" s="477"/>
      <c r="B182" s="477"/>
      <c r="C182" s="477"/>
      <c r="D182" s="477"/>
      <c r="E182" s="477"/>
      <c r="F182" s="477"/>
    </row>
    <row r="183" spans="1:6" x14ac:dyDescent="0.2">
      <c r="A183" s="477"/>
      <c r="B183" s="477"/>
      <c r="C183" s="477"/>
      <c r="D183" s="477"/>
      <c r="E183" s="477"/>
      <c r="F183" s="477"/>
    </row>
    <row r="184" spans="1:6" x14ac:dyDescent="0.2">
      <c r="A184" s="477"/>
      <c r="B184" s="477"/>
      <c r="C184" s="477"/>
      <c r="D184" s="477"/>
      <c r="E184" s="477"/>
      <c r="F184" s="477"/>
    </row>
    <row r="185" spans="1:6" x14ac:dyDescent="0.2">
      <c r="A185" s="477"/>
      <c r="B185" s="477"/>
      <c r="C185" s="477"/>
      <c r="D185" s="477"/>
      <c r="E185" s="477"/>
      <c r="F185" s="477"/>
    </row>
    <row r="186" spans="1:6" x14ac:dyDescent="0.2">
      <c r="A186" s="477"/>
      <c r="B186" s="477"/>
      <c r="C186" s="477"/>
      <c r="D186" s="477"/>
      <c r="E186" s="477"/>
      <c r="F186" s="477"/>
    </row>
    <row r="187" spans="1:6" x14ac:dyDescent="0.2">
      <c r="A187" s="477"/>
      <c r="B187" s="477"/>
      <c r="C187" s="477"/>
      <c r="D187" s="477"/>
      <c r="E187" s="477"/>
      <c r="F187" s="477"/>
    </row>
    <row r="188" spans="1:6" x14ac:dyDescent="0.2">
      <c r="A188" s="477"/>
      <c r="B188" s="477"/>
      <c r="C188" s="477"/>
      <c r="D188" s="477"/>
      <c r="E188" s="477"/>
      <c r="F188" s="477"/>
    </row>
    <row r="189" spans="1:6" x14ac:dyDescent="0.2">
      <c r="A189" s="477"/>
      <c r="B189" s="477"/>
      <c r="C189" s="477"/>
      <c r="D189" s="477"/>
      <c r="E189" s="477"/>
      <c r="F189" s="477"/>
    </row>
    <row r="190" spans="1:6" x14ac:dyDescent="0.2">
      <c r="A190" s="477"/>
      <c r="B190" s="477"/>
      <c r="C190" s="477"/>
      <c r="D190" s="477"/>
      <c r="E190" s="477"/>
      <c r="F190" s="477"/>
    </row>
    <row r="191" spans="1:6" x14ac:dyDescent="0.2">
      <c r="A191" s="477"/>
      <c r="B191" s="477"/>
      <c r="C191" s="477"/>
      <c r="D191" s="477"/>
      <c r="E191" s="477"/>
      <c r="F191" s="477"/>
    </row>
    <row r="192" spans="1:6" x14ac:dyDescent="0.2">
      <c r="A192" s="477"/>
      <c r="B192" s="477"/>
      <c r="C192" s="477"/>
      <c r="D192" s="477"/>
      <c r="E192" s="477"/>
      <c r="F192" s="477"/>
    </row>
    <row r="193" spans="1:6" x14ac:dyDescent="0.2">
      <c r="A193" s="477"/>
      <c r="B193" s="477"/>
      <c r="C193" s="477"/>
      <c r="D193" s="477"/>
      <c r="E193" s="477"/>
      <c r="F193" s="477"/>
    </row>
    <row r="194" spans="1:6" x14ac:dyDescent="0.2">
      <c r="A194" s="477"/>
      <c r="B194" s="477"/>
      <c r="C194" s="477"/>
      <c r="D194" s="477"/>
      <c r="E194" s="477"/>
      <c r="F194" s="477"/>
    </row>
    <row r="195" spans="1:6" x14ac:dyDescent="0.2">
      <c r="A195" s="477"/>
      <c r="B195" s="477"/>
      <c r="C195" s="477"/>
      <c r="D195" s="477"/>
      <c r="E195" s="477"/>
      <c r="F195" s="477"/>
    </row>
    <row r="196" spans="1:6" x14ac:dyDescent="0.2">
      <c r="A196" s="477"/>
      <c r="B196" s="477"/>
      <c r="C196" s="477"/>
      <c r="D196" s="477"/>
      <c r="E196" s="477"/>
      <c r="F196" s="477"/>
    </row>
    <row r="197" spans="1:6" x14ac:dyDescent="0.2">
      <c r="A197" s="477"/>
      <c r="B197" s="477"/>
      <c r="C197" s="477"/>
      <c r="D197" s="477"/>
      <c r="E197" s="477"/>
      <c r="F197" s="477"/>
    </row>
    <row r="198" spans="1:6" x14ac:dyDescent="0.2">
      <c r="A198" s="477"/>
      <c r="B198" s="477"/>
      <c r="C198" s="477"/>
      <c r="D198" s="477"/>
      <c r="E198" s="477"/>
      <c r="F198" s="477"/>
    </row>
    <row r="199" spans="1:6" x14ac:dyDescent="0.2">
      <c r="A199" s="477"/>
      <c r="B199" s="477"/>
      <c r="C199" s="477"/>
      <c r="D199" s="477"/>
      <c r="E199" s="477"/>
      <c r="F199" s="477"/>
    </row>
    <row r="200" spans="1:6" x14ac:dyDescent="0.2">
      <c r="A200" s="477"/>
      <c r="B200" s="477"/>
      <c r="C200" s="477"/>
      <c r="D200" s="477"/>
      <c r="E200" s="477"/>
      <c r="F200" s="477"/>
    </row>
    <row r="201" spans="1:6" x14ac:dyDescent="0.2">
      <c r="A201" s="477"/>
      <c r="B201" s="477"/>
      <c r="C201" s="477"/>
      <c r="D201" s="477"/>
      <c r="E201" s="477"/>
      <c r="F201" s="477"/>
    </row>
    <row r="202" spans="1:6" x14ac:dyDescent="0.2">
      <c r="A202" s="477"/>
      <c r="B202" s="477"/>
      <c r="C202" s="477"/>
      <c r="D202" s="477"/>
      <c r="E202" s="477"/>
      <c r="F202" s="477"/>
    </row>
    <row r="203" spans="1:6" x14ac:dyDescent="0.2">
      <c r="A203" s="477"/>
      <c r="B203" s="477"/>
      <c r="C203" s="477"/>
      <c r="D203" s="477"/>
      <c r="E203" s="477"/>
      <c r="F203" s="477"/>
    </row>
    <row r="204" spans="1:6" x14ac:dyDescent="0.2">
      <c r="A204" s="477"/>
      <c r="B204" s="477"/>
      <c r="C204" s="477"/>
      <c r="D204" s="477"/>
      <c r="E204" s="477"/>
      <c r="F204" s="477"/>
    </row>
    <row r="205" spans="1:6" x14ac:dyDescent="0.2">
      <c r="A205" s="477"/>
      <c r="B205" s="477"/>
      <c r="C205" s="477"/>
      <c r="D205" s="477"/>
      <c r="E205" s="477"/>
      <c r="F205" s="477"/>
    </row>
    <row r="206" spans="1:6" x14ac:dyDescent="0.2">
      <c r="A206" s="477"/>
      <c r="B206" s="477"/>
      <c r="C206" s="477"/>
      <c r="D206" s="477"/>
      <c r="E206" s="477"/>
      <c r="F206" s="477"/>
    </row>
    <row r="207" spans="1:6" x14ac:dyDescent="0.2">
      <c r="A207" s="477"/>
      <c r="B207" s="477"/>
      <c r="C207" s="477"/>
      <c r="D207" s="477"/>
      <c r="E207" s="477"/>
      <c r="F207" s="477"/>
    </row>
    <row r="208" spans="1:6" x14ac:dyDescent="0.2">
      <c r="A208" s="477"/>
      <c r="B208" s="477"/>
      <c r="C208" s="477"/>
      <c r="D208" s="477"/>
      <c r="E208" s="477"/>
      <c r="F208" s="477"/>
    </row>
    <row r="209" spans="1:6" x14ac:dyDescent="0.2">
      <c r="A209" s="477"/>
      <c r="B209" s="477"/>
      <c r="C209" s="477"/>
      <c r="D209" s="477"/>
      <c r="E209" s="477"/>
      <c r="F209" s="477"/>
    </row>
    <row r="210" spans="1:6" x14ac:dyDescent="0.2">
      <c r="A210" s="477"/>
      <c r="B210" s="477"/>
      <c r="C210" s="477"/>
      <c r="D210" s="477"/>
      <c r="E210" s="477"/>
      <c r="F210" s="477"/>
    </row>
    <row r="211" spans="1:6" x14ac:dyDescent="0.2">
      <c r="A211" s="477"/>
      <c r="B211" s="477"/>
      <c r="C211" s="477"/>
      <c r="D211" s="477"/>
      <c r="E211" s="477"/>
      <c r="F211" s="477"/>
    </row>
    <row r="212" spans="1:6" x14ac:dyDescent="0.2">
      <c r="A212" s="477"/>
      <c r="B212" s="477"/>
      <c r="C212" s="477"/>
      <c r="D212" s="477"/>
      <c r="E212" s="477"/>
      <c r="F212" s="477"/>
    </row>
    <row r="213" spans="1:6" x14ac:dyDescent="0.2">
      <c r="A213" s="477"/>
      <c r="B213" s="477"/>
      <c r="C213" s="477"/>
      <c r="D213" s="477"/>
      <c r="E213" s="477"/>
      <c r="F213" s="477"/>
    </row>
    <row r="214" spans="1:6" x14ac:dyDescent="0.2">
      <c r="A214" s="477"/>
      <c r="B214" s="477"/>
      <c r="C214" s="477"/>
      <c r="D214" s="477"/>
      <c r="E214" s="477"/>
      <c r="F214" s="477"/>
    </row>
    <row r="215" spans="1:6" x14ac:dyDescent="0.2">
      <c r="A215" s="477"/>
      <c r="B215" s="477"/>
      <c r="C215" s="477"/>
      <c r="D215" s="477"/>
      <c r="E215" s="477"/>
      <c r="F215" s="477"/>
    </row>
    <row r="216" spans="1:6" x14ac:dyDescent="0.2">
      <c r="A216" s="477"/>
      <c r="B216" s="477"/>
      <c r="C216" s="477"/>
      <c r="D216" s="477"/>
      <c r="E216" s="477"/>
      <c r="F216" s="477"/>
    </row>
    <row r="217" spans="1:6" x14ac:dyDescent="0.2">
      <c r="A217" s="477"/>
      <c r="B217" s="477"/>
      <c r="C217" s="477"/>
      <c r="D217" s="477"/>
      <c r="E217" s="477"/>
      <c r="F217" s="477"/>
    </row>
    <row r="218" spans="1:6" x14ac:dyDescent="0.2">
      <c r="A218" s="477"/>
      <c r="B218" s="477"/>
      <c r="C218" s="477"/>
      <c r="D218" s="477"/>
      <c r="E218" s="477"/>
      <c r="F218" s="477"/>
    </row>
    <row r="219" spans="1:6" x14ac:dyDescent="0.2">
      <c r="A219" s="477"/>
      <c r="B219" s="477"/>
      <c r="C219" s="477"/>
      <c r="D219" s="477"/>
      <c r="E219" s="477"/>
      <c r="F219" s="477"/>
    </row>
    <row r="220" spans="1:6" x14ac:dyDescent="0.2">
      <c r="A220" s="477"/>
      <c r="B220" s="477"/>
      <c r="C220" s="477"/>
      <c r="D220" s="477"/>
      <c r="E220" s="477"/>
      <c r="F220" s="477"/>
    </row>
    <row r="221" spans="1:6" x14ac:dyDescent="0.2">
      <c r="A221" s="477"/>
      <c r="B221" s="477"/>
      <c r="C221" s="477"/>
      <c r="D221" s="477"/>
      <c r="E221" s="477"/>
      <c r="F221" s="477"/>
    </row>
    <row r="222" spans="1:6" x14ac:dyDescent="0.2">
      <c r="A222" s="477"/>
      <c r="B222" s="477"/>
      <c r="C222" s="477"/>
      <c r="D222" s="477"/>
      <c r="E222" s="477"/>
      <c r="F222" s="477"/>
    </row>
    <row r="223" spans="1:6" x14ac:dyDescent="0.2">
      <c r="A223" s="477"/>
      <c r="B223" s="477"/>
      <c r="C223" s="477"/>
      <c r="D223" s="477"/>
      <c r="E223" s="477"/>
      <c r="F223" s="477"/>
    </row>
    <row r="224" spans="1:6" x14ac:dyDescent="0.2">
      <c r="A224" s="477"/>
      <c r="B224" s="477"/>
      <c r="C224" s="477"/>
      <c r="D224" s="477"/>
      <c r="E224" s="477"/>
      <c r="F224" s="477"/>
    </row>
    <row r="225" spans="1:6" x14ac:dyDescent="0.2">
      <c r="A225" s="477"/>
      <c r="B225" s="477"/>
      <c r="C225" s="477"/>
      <c r="D225" s="477"/>
      <c r="E225" s="477"/>
      <c r="F225" s="477"/>
    </row>
    <row r="226" spans="1:6" x14ac:dyDescent="0.2">
      <c r="A226" s="477"/>
      <c r="B226" s="477"/>
      <c r="C226" s="477"/>
      <c r="D226" s="477"/>
      <c r="E226" s="477"/>
      <c r="F226" s="477"/>
    </row>
    <row r="227" spans="1:6" x14ac:dyDescent="0.2">
      <c r="A227" s="477"/>
      <c r="B227" s="477"/>
      <c r="C227" s="477"/>
      <c r="D227" s="477"/>
      <c r="E227" s="477"/>
      <c r="F227" s="477"/>
    </row>
    <row r="228" spans="1:6" x14ac:dyDescent="0.2">
      <c r="A228" s="477"/>
      <c r="B228" s="477"/>
      <c r="C228" s="477"/>
      <c r="D228" s="477"/>
      <c r="E228" s="477"/>
      <c r="F228" s="477"/>
    </row>
    <row r="229" spans="1:6" x14ac:dyDescent="0.2">
      <c r="A229" s="477"/>
      <c r="B229" s="477"/>
      <c r="C229" s="477"/>
      <c r="D229" s="477"/>
      <c r="E229" s="477"/>
      <c r="F229" s="477"/>
    </row>
    <row r="230" spans="1:6" x14ac:dyDescent="0.2">
      <c r="A230" s="477"/>
      <c r="B230" s="477"/>
      <c r="C230" s="477"/>
      <c r="D230" s="477"/>
      <c r="E230" s="477"/>
      <c r="F230" s="477"/>
    </row>
    <row r="231" spans="1:6" x14ac:dyDescent="0.2">
      <c r="A231" s="477"/>
      <c r="B231" s="477"/>
      <c r="C231" s="477"/>
      <c r="D231" s="477"/>
      <c r="E231" s="477"/>
      <c r="F231" s="477"/>
    </row>
    <row r="232" spans="1:6" x14ac:dyDescent="0.2">
      <c r="A232" s="477"/>
      <c r="B232" s="477"/>
      <c r="C232" s="477"/>
      <c r="D232" s="477"/>
      <c r="E232" s="477"/>
      <c r="F232" s="477"/>
    </row>
    <row r="233" spans="1:6" x14ac:dyDescent="0.2">
      <c r="A233" s="477"/>
      <c r="B233" s="477"/>
      <c r="C233" s="477"/>
      <c r="D233" s="477"/>
      <c r="E233" s="477"/>
      <c r="F233" s="477"/>
    </row>
    <row r="234" spans="1:6" x14ac:dyDescent="0.2">
      <c r="A234" s="477"/>
      <c r="B234" s="477"/>
      <c r="C234" s="477"/>
      <c r="D234" s="477"/>
      <c r="E234" s="477"/>
      <c r="F234" s="477"/>
    </row>
    <row r="235" spans="1:6" x14ac:dyDescent="0.2">
      <c r="A235" s="477"/>
      <c r="B235" s="477"/>
      <c r="C235" s="477"/>
      <c r="D235" s="477"/>
      <c r="E235" s="477"/>
      <c r="F235" s="477"/>
    </row>
    <row r="236" spans="1:6" x14ac:dyDescent="0.2">
      <c r="A236" s="477"/>
      <c r="B236" s="477"/>
      <c r="C236" s="477"/>
      <c r="D236" s="477"/>
      <c r="E236" s="477"/>
      <c r="F236" s="477"/>
    </row>
    <row r="237" spans="1:6" x14ac:dyDescent="0.2">
      <c r="A237" s="477"/>
      <c r="B237" s="477"/>
      <c r="C237" s="477"/>
      <c r="D237" s="477"/>
      <c r="E237" s="477"/>
      <c r="F237" s="477"/>
    </row>
    <row r="238" spans="1:6" x14ac:dyDescent="0.2">
      <c r="A238" s="477"/>
      <c r="B238" s="477"/>
      <c r="C238" s="477"/>
      <c r="D238" s="477"/>
      <c r="E238" s="477"/>
      <c r="F238" s="477"/>
    </row>
    <row r="239" spans="1:6" x14ac:dyDescent="0.2">
      <c r="A239" s="477"/>
      <c r="B239" s="477"/>
      <c r="C239" s="477"/>
      <c r="D239" s="477"/>
      <c r="E239" s="477"/>
      <c r="F239" s="477"/>
    </row>
    <row r="240" spans="1:6" x14ac:dyDescent="0.2">
      <c r="A240" s="477"/>
      <c r="B240" s="477"/>
      <c r="C240" s="477"/>
      <c r="D240" s="477"/>
      <c r="E240" s="477"/>
      <c r="F240" s="477"/>
    </row>
    <row r="241" spans="1:6" x14ac:dyDescent="0.2">
      <c r="A241" s="477"/>
      <c r="B241" s="477"/>
      <c r="C241" s="477"/>
      <c r="D241" s="477"/>
      <c r="E241" s="477"/>
      <c r="F241" s="477"/>
    </row>
    <row r="242" spans="1:6" x14ac:dyDescent="0.2">
      <c r="A242" s="477"/>
      <c r="B242" s="477"/>
      <c r="C242" s="477"/>
      <c r="D242" s="477"/>
      <c r="E242" s="477"/>
      <c r="F242" s="477"/>
    </row>
    <row r="243" spans="1:6" x14ac:dyDescent="0.2">
      <c r="A243" s="477"/>
      <c r="B243" s="477"/>
      <c r="C243" s="477"/>
      <c r="D243" s="477"/>
      <c r="E243" s="477"/>
      <c r="F243" s="477"/>
    </row>
    <row r="244" spans="1:6" x14ac:dyDescent="0.2">
      <c r="A244" s="477"/>
      <c r="B244" s="477"/>
      <c r="C244" s="477"/>
      <c r="D244" s="477"/>
      <c r="E244" s="477"/>
      <c r="F244" s="477"/>
    </row>
    <row r="245" spans="1:6" x14ac:dyDescent="0.2">
      <c r="A245" s="477"/>
      <c r="B245" s="477"/>
      <c r="C245" s="477"/>
      <c r="D245" s="477"/>
      <c r="E245" s="477"/>
      <c r="F245" s="477"/>
    </row>
    <row r="246" spans="1:6" x14ac:dyDescent="0.2">
      <c r="A246" s="477"/>
      <c r="B246" s="477"/>
      <c r="C246" s="477"/>
      <c r="D246" s="477"/>
      <c r="E246" s="477"/>
      <c r="F246" s="477"/>
    </row>
    <row r="247" spans="1:6" x14ac:dyDescent="0.2">
      <c r="A247" s="477"/>
      <c r="B247" s="477"/>
      <c r="C247" s="477"/>
      <c r="D247" s="477"/>
      <c r="E247" s="477"/>
      <c r="F247" s="477"/>
    </row>
    <row r="248" spans="1:6" x14ac:dyDescent="0.2">
      <c r="A248" s="477"/>
      <c r="B248" s="477"/>
      <c r="C248" s="477"/>
      <c r="D248" s="477"/>
      <c r="E248" s="477"/>
      <c r="F248" s="477"/>
    </row>
    <row r="249" spans="1:6" x14ac:dyDescent="0.2">
      <c r="A249" s="477"/>
      <c r="B249" s="477"/>
      <c r="C249" s="477"/>
      <c r="D249" s="477"/>
      <c r="E249" s="477"/>
      <c r="F249" s="477"/>
    </row>
    <row r="250" spans="1:6" x14ac:dyDescent="0.2">
      <c r="A250" s="477"/>
      <c r="B250" s="477"/>
      <c r="C250" s="477"/>
      <c r="D250" s="477"/>
      <c r="E250" s="477"/>
      <c r="F250" s="477"/>
    </row>
    <row r="251" spans="1:6" x14ac:dyDescent="0.2">
      <c r="A251" s="477"/>
      <c r="B251" s="477"/>
      <c r="C251" s="477"/>
      <c r="D251" s="477"/>
      <c r="E251" s="477"/>
      <c r="F251" s="477"/>
    </row>
    <row r="252" spans="1:6" x14ac:dyDescent="0.2">
      <c r="A252" s="477"/>
      <c r="B252" s="477"/>
      <c r="C252" s="477"/>
      <c r="D252" s="477"/>
      <c r="E252" s="477"/>
      <c r="F252" s="477"/>
    </row>
    <row r="253" spans="1:6" x14ac:dyDescent="0.2">
      <c r="A253" s="477"/>
      <c r="B253" s="477"/>
      <c r="C253" s="477"/>
      <c r="D253" s="477"/>
      <c r="E253" s="477"/>
      <c r="F253" s="477"/>
    </row>
    <row r="254" spans="1:6" x14ac:dyDescent="0.2">
      <c r="A254" s="477"/>
      <c r="B254" s="477"/>
      <c r="C254" s="477"/>
      <c r="D254" s="477"/>
      <c r="E254" s="477"/>
      <c r="F254" s="477"/>
    </row>
    <row r="255" spans="1:6" x14ac:dyDescent="0.2">
      <c r="A255" s="477"/>
      <c r="B255" s="477"/>
      <c r="C255" s="477"/>
      <c r="D255" s="477"/>
      <c r="E255" s="477"/>
      <c r="F255" s="477"/>
    </row>
    <row r="256" spans="1:6" x14ac:dyDescent="0.2">
      <c r="A256" s="477"/>
      <c r="B256" s="477"/>
      <c r="C256" s="477"/>
      <c r="D256" s="477"/>
      <c r="E256" s="477"/>
      <c r="F256" s="477"/>
    </row>
    <row r="257" spans="1:6" x14ac:dyDescent="0.2">
      <c r="A257" s="477"/>
      <c r="B257" s="477"/>
      <c r="C257" s="477"/>
      <c r="D257" s="477"/>
      <c r="E257" s="477"/>
      <c r="F257" s="477"/>
    </row>
    <row r="258" spans="1:6" x14ac:dyDescent="0.2">
      <c r="A258" s="477"/>
      <c r="B258" s="477"/>
      <c r="C258" s="477"/>
      <c r="D258" s="477"/>
      <c r="E258" s="477"/>
      <c r="F258" s="477"/>
    </row>
    <row r="259" spans="1:6" x14ac:dyDescent="0.2">
      <c r="A259" s="477"/>
      <c r="B259" s="477"/>
      <c r="C259" s="477"/>
      <c r="D259" s="477"/>
      <c r="E259" s="477"/>
      <c r="F259" s="477"/>
    </row>
    <row r="260" spans="1:6" x14ac:dyDescent="0.2">
      <c r="A260" s="477"/>
      <c r="B260" s="477"/>
      <c r="C260" s="477"/>
      <c r="D260" s="477"/>
      <c r="E260" s="477"/>
      <c r="F260" s="477"/>
    </row>
    <row r="261" spans="1:6" x14ac:dyDescent="0.2">
      <c r="A261" s="477"/>
      <c r="B261" s="477"/>
      <c r="C261" s="477"/>
      <c r="D261" s="477"/>
      <c r="E261" s="477"/>
      <c r="F261" s="477"/>
    </row>
    <row r="262" spans="1:6" x14ac:dyDescent="0.2">
      <c r="A262" s="477"/>
      <c r="B262" s="477"/>
      <c r="C262" s="477"/>
      <c r="D262" s="477"/>
      <c r="E262" s="477"/>
      <c r="F262" s="477"/>
    </row>
    <row r="263" spans="1:6" x14ac:dyDescent="0.2">
      <c r="A263" s="477"/>
      <c r="B263" s="477"/>
      <c r="C263" s="477"/>
      <c r="D263" s="477"/>
      <c r="E263" s="477"/>
      <c r="F263" s="477"/>
    </row>
    <row r="264" spans="1:6" x14ac:dyDescent="0.2">
      <c r="A264" s="477"/>
      <c r="B264" s="477"/>
      <c r="C264" s="477"/>
      <c r="D264" s="477"/>
      <c r="E264" s="477"/>
      <c r="F264" s="477"/>
    </row>
    <row r="265" spans="1:6" x14ac:dyDescent="0.2">
      <c r="A265" s="477"/>
      <c r="B265" s="477"/>
      <c r="C265" s="477"/>
      <c r="D265" s="477"/>
      <c r="E265" s="477"/>
      <c r="F265" s="477"/>
    </row>
    <row r="266" spans="1:6" x14ac:dyDescent="0.2">
      <c r="A266" s="477"/>
      <c r="B266" s="477"/>
      <c r="C266" s="477"/>
      <c r="D266" s="477"/>
      <c r="E266" s="477"/>
      <c r="F266" s="477"/>
    </row>
    <row r="267" spans="1:6" x14ac:dyDescent="0.2">
      <c r="A267" s="477"/>
      <c r="B267" s="477"/>
      <c r="C267" s="477"/>
      <c r="D267" s="477"/>
      <c r="E267" s="477"/>
      <c r="F267" s="477"/>
    </row>
    <row r="268" spans="1:6" x14ac:dyDescent="0.2">
      <c r="A268" s="477"/>
      <c r="B268" s="477"/>
      <c r="C268" s="477"/>
      <c r="D268" s="477"/>
      <c r="E268" s="477"/>
      <c r="F268" s="477"/>
    </row>
    <row r="269" spans="1:6" x14ac:dyDescent="0.2">
      <c r="A269" s="477"/>
      <c r="B269" s="477"/>
      <c r="C269" s="477"/>
      <c r="D269" s="477"/>
      <c r="E269" s="477"/>
      <c r="F269" s="477"/>
    </row>
    <row r="270" spans="1:6" x14ac:dyDescent="0.2">
      <c r="A270" s="477"/>
      <c r="B270" s="477"/>
      <c r="C270" s="477"/>
      <c r="D270" s="477"/>
      <c r="E270" s="477"/>
      <c r="F270" s="477"/>
    </row>
    <row r="271" spans="1:6" x14ac:dyDescent="0.2">
      <c r="A271" s="477"/>
      <c r="B271" s="477"/>
      <c r="C271" s="477"/>
      <c r="D271" s="477"/>
      <c r="E271" s="477"/>
      <c r="F271" s="477"/>
    </row>
    <row r="272" spans="1:6" x14ac:dyDescent="0.2">
      <c r="A272" s="477"/>
      <c r="B272" s="477"/>
      <c r="C272" s="477"/>
      <c r="D272" s="477"/>
      <c r="E272" s="477"/>
      <c r="F272" s="477"/>
    </row>
    <row r="273" spans="1:6" x14ac:dyDescent="0.2">
      <c r="A273" s="477"/>
      <c r="B273" s="477"/>
      <c r="C273" s="477"/>
      <c r="D273" s="477"/>
      <c r="E273" s="477"/>
      <c r="F273" s="477"/>
    </row>
    <row r="274" spans="1:6" x14ac:dyDescent="0.2">
      <c r="A274" s="477"/>
      <c r="B274" s="477"/>
      <c r="C274" s="477"/>
      <c r="D274" s="477"/>
      <c r="E274" s="477"/>
      <c r="F274" s="477"/>
    </row>
    <row r="275" spans="1:6" x14ac:dyDescent="0.2">
      <c r="A275" s="477"/>
      <c r="B275" s="477"/>
      <c r="C275" s="477"/>
      <c r="D275" s="477"/>
      <c r="E275" s="477"/>
      <c r="F275" s="477"/>
    </row>
    <row r="276" spans="1:6" x14ac:dyDescent="0.2">
      <c r="A276" s="477"/>
      <c r="B276" s="477"/>
      <c r="C276" s="477"/>
      <c r="D276" s="477"/>
      <c r="E276" s="477"/>
      <c r="F276" s="477"/>
    </row>
    <row r="277" spans="1:6" x14ac:dyDescent="0.2">
      <c r="A277" s="477"/>
      <c r="B277" s="477"/>
      <c r="C277" s="477"/>
      <c r="D277" s="477"/>
      <c r="E277" s="477"/>
      <c r="F277" s="477"/>
    </row>
    <row r="278" spans="1:6" x14ac:dyDescent="0.2">
      <c r="A278" s="477"/>
      <c r="B278" s="477"/>
      <c r="C278" s="477"/>
      <c r="D278" s="477"/>
      <c r="E278" s="477"/>
      <c r="F278" s="477"/>
    </row>
    <row r="279" spans="1:6" x14ac:dyDescent="0.2">
      <c r="A279" s="477"/>
      <c r="B279" s="477"/>
      <c r="C279" s="477"/>
      <c r="D279" s="477"/>
      <c r="E279" s="477"/>
      <c r="F279" s="477"/>
    </row>
    <row r="280" spans="1:6" x14ac:dyDescent="0.2">
      <c r="A280" s="477"/>
      <c r="B280" s="477"/>
      <c r="C280" s="477"/>
      <c r="D280" s="477"/>
      <c r="E280" s="477"/>
      <c r="F280" s="477"/>
    </row>
    <row r="281" spans="1:6" x14ac:dyDescent="0.2">
      <c r="A281" s="477"/>
      <c r="B281" s="477"/>
      <c r="C281" s="477"/>
      <c r="D281" s="477"/>
      <c r="E281" s="477"/>
      <c r="F281" s="477"/>
    </row>
    <row r="282" spans="1:6" x14ac:dyDescent="0.2">
      <c r="A282" s="477"/>
      <c r="B282" s="477"/>
      <c r="C282" s="477"/>
      <c r="D282" s="477"/>
      <c r="E282" s="477"/>
      <c r="F282" s="477"/>
    </row>
    <row r="283" spans="1:6" x14ac:dyDescent="0.2">
      <c r="A283" s="477"/>
      <c r="B283" s="477"/>
      <c r="C283" s="477"/>
      <c r="D283" s="477"/>
      <c r="E283" s="477"/>
      <c r="F283" s="477"/>
    </row>
    <row r="284" spans="1:6" x14ac:dyDescent="0.2">
      <c r="A284" s="477"/>
      <c r="B284" s="477"/>
      <c r="C284" s="477"/>
      <c r="D284" s="477"/>
      <c r="E284" s="477"/>
      <c r="F284" s="477"/>
    </row>
    <row r="285" spans="1:6" x14ac:dyDescent="0.2">
      <c r="A285" s="477"/>
      <c r="B285" s="477"/>
      <c r="C285" s="477"/>
      <c r="D285" s="477"/>
      <c r="E285" s="477"/>
      <c r="F285" s="477"/>
    </row>
    <row r="286" spans="1:6" x14ac:dyDescent="0.2">
      <c r="A286" s="477"/>
      <c r="B286" s="477"/>
      <c r="C286" s="477"/>
      <c r="D286" s="477"/>
      <c r="E286" s="477"/>
      <c r="F286" s="477"/>
    </row>
    <row r="287" spans="1:6" x14ac:dyDescent="0.2">
      <c r="A287" s="477"/>
      <c r="B287" s="477"/>
      <c r="C287" s="477"/>
      <c r="D287" s="477"/>
      <c r="E287" s="477"/>
      <c r="F287" s="477"/>
    </row>
    <row r="288" spans="1:6" x14ac:dyDescent="0.2">
      <c r="A288" s="477"/>
      <c r="B288" s="477"/>
      <c r="C288" s="477"/>
      <c r="D288" s="477"/>
      <c r="E288" s="477"/>
      <c r="F288" s="477"/>
    </row>
    <row r="289" spans="1:6" x14ac:dyDescent="0.2">
      <c r="A289" s="477"/>
      <c r="B289" s="477"/>
      <c r="C289" s="477"/>
      <c r="D289" s="477"/>
      <c r="E289" s="477"/>
      <c r="F289" s="477"/>
    </row>
  </sheetData>
  <hyperlinks>
    <hyperlink ref="B18" r:id="rId1"/>
  </hyperlinks>
  <pageMargins left="0.70866141732283472" right="0.70866141732283472" top="0.78740157480314965" bottom="0.78740157480314965" header="0.31496062992125984" footer="0.31496062992125984"/>
  <pageSetup paperSize="9" scale="47" fitToHeight="0"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286"/>
  <sheetViews>
    <sheetView showGridLines="0" zoomScaleNormal="100" zoomScaleSheetLayoutView="100" workbookViewId="0"/>
  </sheetViews>
  <sheetFormatPr baseColWidth="10" defaultColWidth="11.7109375" defaultRowHeight="12.75" x14ac:dyDescent="0.2"/>
  <cols>
    <col min="1" max="1" width="1.42578125" style="485" customWidth="1"/>
    <col min="2" max="2" width="90" style="485" customWidth="1"/>
    <col min="3" max="5" width="11.7109375" style="485"/>
    <col min="6" max="6" width="4.85546875" style="485" customWidth="1"/>
    <col min="7" max="256" width="11.7109375" style="485"/>
    <col min="257" max="257" width="1.42578125" style="485" customWidth="1"/>
    <col min="258" max="258" width="90" style="485" customWidth="1"/>
    <col min="259" max="261" width="11.7109375" style="485"/>
    <col min="262" max="262" width="4.85546875" style="485" customWidth="1"/>
    <col min="263" max="512" width="11.7109375" style="485"/>
    <col min="513" max="513" width="1.42578125" style="485" customWidth="1"/>
    <col min="514" max="514" width="90" style="485" customWidth="1"/>
    <col min="515" max="517" width="11.7109375" style="485"/>
    <col min="518" max="518" width="4.85546875" style="485" customWidth="1"/>
    <col min="519" max="768" width="11.7109375" style="485"/>
    <col min="769" max="769" width="1.42578125" style="485" customWidth="1"/>
    <col min="770" max="770" width="90" style="485" customWidth="1"/>
    <col min="771" max="773" width="11.7109375" style="485"/>
    <col min="774" max="774" width="4.85546875" style="485" customWidth="1"/>
    <col min="775" max="1024" width="11.7109375" style="485"/>
    <col min="1025" max="1025" width="1.42578125" style="485" customWidth="1"/>
    <col min="1026" max="1026" width="90" style="485" customWidth="1"/>
    <col min="1027" max="1029" width="11.7109375" style="485"/>
    <col min="1030" max="1030" width="4.85546875" style="485" customWidth="1"/>
    <col min="1031" max="1280" width="11.7109375" style="485"/>
    <col min="1281" max="1281" width="1.42578125" style="485" customWidth="1"/>
    <col min="1282" max="1282" width="90" style="485" customWidth="1"/>
    <col min="1283" max="1285" width="11.7109375" style="485"/>
    <col min="1286" max="1286" width="4.85546875" style="485" customWidth="1"/>
    <col min="1287" max="1536" width="11.7109375" style="485"/>
    <col min="1537" max="1537" width="1.42578125" style="485" customWidth="1"/>
    <col min="1538" max="1538" width="90" style="485" customWidth="1"/>
    <col min="1539" max="1541" width="11.7109375" style="485"/>
    <col min="1542" max="1542" width="4.85546875" style="485" customWidth="1"/>
    <col min="1543" max="1792" width="11.7109375" style="485"/>
    <col min="1793" max="1793" width="1.42578125" style="485" customWidth="1"/>
    <col min="1794" max="1794" width="90" style="485" customWidth="1"/>
    <col min="1795" max="1797" width="11.7109375" style="485"/>
    <col min="1798" max="1798" width="4.85546875" style="485" customWidth="1"/>
    <col min="1799" max="2048" width="11.7109375" style="485"/>
    <col min="2049" max="2049" width="1.42578125" style="485" customWidth="1"/>
    <col min="2050" max="2050" width="90" style="485" customWidth="1"/>
    <col min="2051" max="2053" width="11.7109375" style="485"/>
    <col min="2054" max="2054" width="4.85546875" style="485" customWidth="1"/>
    <col min="2055" max="2304" width="11.7109375" style="485"/>
    <col min="2305" max="2305" width="1.42578125" style="485" customWidth="1"/>
    <col min="2306" max="2306" width="90" style="485" customWidth="1"/>
    <col min="2307" max="2309" width="11.7109375" style="485"/>
    <col min="2310" max="2310" width="4.85546875" style="485" customWidth="1"/>
    <col min="2311" max="2560" width="11.7109375" style="485"/>
    <col min="2561" max="2561" width="1.42578125" style="485" customWidth="1"/>
    <col min="2562" max="2562" width="90" style="485" customWidth="1"/>
    <col min="2563" max="2565" width="11.7109375" style="485"/>
    <col min="2566" max="2566" width="4.85546875" style="485" customWidth="1"/>
    <col min="2567" max="2816" width="11.7109375" style="485"/>
    <col min="2817" max="2817" width="1.42578125" style="485" customWidth="1"/>
    <col min="2818" max="2818" width="90" style="485" customWidth="1"/>
    <col min="2819" max="2821" width="11.7109375" style="485"/>
    <col min="2822" max="2822" width="4.85546875" style="485" customWidth="1"/>
    <col min="2823" max="3072" width="11.7109375" style="485"/>
    <col min="3073" max="3073" width="1.42578125" style="485" customWidth="1"/>
    <col min="3074" max="3074" width="90" style="485" customWidth="1"/>
    <col min="3075" max="3077" width="11.7109375" style="485"/>
    <col min="3078" max="3078" width="4.85546875" style="485" customWidth="1"/>
    <col min="3079" max="3328" width="11.7109375" style="485"/>
    <col min="3329" max="3329" width="1.42578125" style="485" customWidth="1"/>
    <col min="3330" max="3330" width="90" style="485" customWidth="1"/>
    <col min="3331" max="3333" width="11.7109375" style="485"/>
    <col min="3334" max="3334" width="4.85546875" style="485" customWidth="1"/>
    <col min="3335" max="3584" width="11.7109375" style="485"/>
    <col min="3585" max="3585" width="1.42578125" style="485" customWidth="1"/>
    <col min="3586" max="3586" width="90" style="485" customWidth="1"/>
    <col min="3587" max="3589" width="11.7109375" style="485"/>
    <col min="3590" max="3590" width="4.85546875" style="485" customWidth="1"/>
    <col min="3591" max="3840" width="11.7109375" style="485"/>
    <col min="3841" max="3841" width="1.42578125" style="485" customWidth="1"/>
    <col min="3842" max="3842" width="90" style="485" customWidth="1"/>
    <col min="3843" max="3845" width="11.7109375" style="485"/>
    <col min="3846" max="3846" width="4.85546875" style="485" customWidth="1"/>
    <col min="3847" max="4096" width="11.7109375" style="485"/>
    <col min="4097" max="4097" width="1.42578125" style="485" customWidth="1"/>
    <col min="4098" max="4098" width="90" style="485" customWidth="1"/>
    <col min="4099" max="4101" width="11.7109375" style="485"/>
    <col min="4102" max="4102" width="4.85546875" style="485" customWidth="1"/>
    <col min="4103" max="4352" width="11.7109375" style="485"/>
    <col min="4353" max="4353" width="1.42578125" style="485" customWidth="1"/>
    <col min="4354" max="4354" width="90" style="485" customWidth="1"/>
    <col min="4355" max="4357" width="11.7109375" style="485"/>
    <col min="4358" max="4358" width="4.85546875" style="485" customWidth="1"/>
    <col min="4359" max="4608" width="11.7109375" style="485"/>
    <col min="4609" max="4609" width="1.42578125" style="485" customWidth="1"/>
    <col min="4610" max="4610" width="90" style="485" customWidth="1"/>
    <col min="4611" max="4613" width="11.7109375" style="485"/>
    <col min="4614" max="4614" width="4.85546875" style="485" customWidth="1"/>
    <col min="4615" max="4864" width="11.7109375" style="485"/>
    <col min="4865" max="4865" width="1.42578125" style="485" customWidth="1"/>
    <col min="4866" max="4866" width="90" style="485" customWidth="1"/>
    <col min="4867" max="4869" width="11.7109375" style="485"/>
    <col min="4870" max="4870" width="4.85546875" style="485" customWidth="1"/>
    <col min="4871" max="5120" width="11.7109375" style="485"/>
    <col min="5121" max="5121" width="1.42578125" style="485" customWidth="1"/>
    <col min="5122" max="5122" width="90" style="485" customWidth="1"/>
    <col min="5123" max="5125" width="11.7109375" style="485"/>
    <col min="5126" max="5126" width="4.85546875" style="485" customWidth="1"/>
    <col min="5127" max="5376" width="11.7109375" style="485"/>
    <col min="5377" max="5377" width="1.42578125" style="485" customWidth="1"/>
    <col min="5378" max="5378" width="90" style="485" customWidth="1"/>
    <col min="5379" max="5381" width="11.7109375" style="485"/>
    <col min="5382" max="5382" width="4.85546875" style="485" customWidth="1"/>
    <col min="5383" max="5632" width="11.7109375" style="485"/>
    <col min="5633" max="5633" width="1.42578125" style="485" customWidth="1"/>
    <col min="5634" max="5634" width="90" style="485" customWidth="1"/>
    <col min="5635" max="5637" width="11.7109375" style="485"/>
    <col min="5638" max="5638" width="4.85546875" style="485" customWidth="1"/>
    <col min="5639" max="5888" width="11.7109375" style="485"/>
    <col min="5889" max="5889" width="1.42578125" style="485" customWidth="1"/>
    <col min="5890" max="5890" width="90" style="485" customWidth="1"/>
    <col min="5891" max="5893" width="11.7109375" style="485"/>
    <col min="5894" max="5894" width="4.85546875" style="485" customWidth="1"/>
    <col min="5895" max="6144" width="11.7109375" style="485"/>
    <col min="6145" max="6145" width="1.42578125" style="485" customWidth="1"/>
    <col min="6146" max="6146" width="90" style="485" customWidth="1"/>
    <col min="6147" max="6149" width="11.7109375" style="485"/>
    <col min="6150" max="6150" width="4.85546875" style="485" customWidth="1"/>
    <col min="6151" max="6400" width="11.7109375" style="485"/>
    <col min="6401" max="6401" width="1.42578125" style="485" customWidth="1"/>
    <col min="6402" max="6402" width="90" style="485" customWidth="1"/>
    <col min="6403" max="6405" width="11.7109375" style="485"/>
    <col min="6406" max="6406" width="4.85546875" style="485" customWidth="1"/>
    <col min="6407" max="6656" width="11.7109375" style="485"/>
    <col min="6657" max="6657" width="1.42578125" style="485" customWidth="1"/>
    <col min="6658" max="6658" width="90" style="485" customWidth="1"/>
    <col min="6659" max="6661" width="11.7109375" style="485"/>
    <col min="6662" max="6662" width="4.85546875" style="485" customWidth="1"/>
    <col min="6663" max="6912" width="11.7109375" style="485"/>
    <col min="6913" max="6913" width="1.42578125" style="485" customWidth="1"/>
    <col min="6914" max="6914" width="90" style="485" customWidth="1"/>
    <col min="6915" max="6917" width="11.7109375" style="485"/>
    <col min="6918" max="6918" width="4.85546875" style="485" customWidth="1"/>
    <col min="6919" max="7168" width="11.7109375" style="485"/>
    <col min="7169" max="7169" width="1.42578125" style="485" customWidth="1"/>
    <col min="7170" max="7170" width="90" style="485" customWidth="1"/>
    <col min="7171" max="7173" width="11.7109375" style="485"/>
    <col min="7174" max="7174" width="4.85546875" style="485" customWidth="1"/>
    <col min="7175" max="7424" width="11.7109375" style="485"/>
    <col min="7425" max="7425" width="1.42578125" style="485" customWidth="1"/>
    <col min="7426" max="7426" width="90" style="485" customWidth="1"/>
    <col min="7427" max="7429" width="11.7109375" style="485"/>
    <col min="7430" max="7430" width="4.85546875" style="485" customWidth="1"/>
    <col min="7431" max="7680" width="11.7109375" style="485"/>
    <col min="7681" max="7681" width="1.42578125" style="485" customWidth="1"/>
    <col min="7682" max="7682" width="90" style="485" customWidth="1"/>
    <col min="7683" max="7685" width="11.7109375" style="485"/>
    <col min="7686" max="7686" width="4.85546875" style="485" customWidth="1"/>
    <col min="7687" max="7936" width="11.7109375" style="485"/>
    <col min="7937" max="7937" width="1.42578125" style="485" customWidth="1"/>
    <col min="7938" max="7938" width="90" style="485" customWidth="1"/>
    <col min="7939" max="7941" width="11.7109375" style="485"/>
    <col min="7942" max="7942" width="4.85546875" style="485" customWidth="1"/>
    <col min="7943" max="8192" width="11.7109375" style="485"/>
    <col min="8193" max="8193" width="1.42578125" style="485" customWidth="1"/>
    <col min="8194" max="8194" width="90" style="485" customWidth="1"/>
    <col min="8195" max="8197" width="11.7109375" style="485"/>
    <col min="8198" max="8198" width="4.85546875" style="485" customWidth="1"/>
    <col min="8199" max="8448" width="11.7109375" style="485"/>
    <col min="8449" max="8449" width="1.42578125" style="485" customWidth="1"/>
    <col min="8450" max="8450" width="90" style="485" customWidth="1"/>
    <col min="8451" max="8453" width="11.7109375" style="485"/>
    <col min="8454" max="8454" width="4.85546875" style="485" customWidth="1"/>
    <col min="8455" max="8704" width="11.7109375" style="485"/>
    <col min="8705" max="8705" width="1.42578125" style="485" customWidth="1"/>
    <col min="8706" max="8706" width="90" style="485" customWidth="1"/>
    <col min="8707" max="8709" width="11.7109375" style="485"/>
    <col min="8710" max="8710" width="4.85546875" style="485" customWidth="1"/>
    <col min="8711" max="8960" width="11.7109375" style="485"/>
    <col min="8961" max="8961" width="1.42578125" style="485" customWidth="1"/>
    <col min="8962" max="8962" width="90" style="485" customWidth="1"/>
    <col min="8963" max="8965" width="11.7109375" style="485"/>
    <col min="8966" max="8966" width="4.85546875" style="485" customWidth="1"/>
    <col min="8967" max="9216" width="11.7109375" style="485"/>
    <col min="9217" max="9217" width="1.42578125" style="485" customWidth="1"/>
    <col min="9218" max="9218" width="90" style="485" customWidth="1"/>
    <col min="9219" max="9221" width="11.7109375" style="485"/>
    <col min="9222" max="9222" width="4.85546875" style="485" customWidth="1"/>
    <col min="9223" max="9472" width="11.7109375" style="485"/>
    <col min="9473" max="9473" width="1.42578125" style="485" customWidth="1"/>
    <col min="9474" max="9474" width="90" style="485" customWidth="1"/>
    <col min="9475" max="9477" width="11.7109375" style="485"/>
    <col min="9478" max="9478" width="4.85546875" style="485" customWidth="1"/>
    <col min="9479" max="9728" width="11.7109375" style="485"/>
    <col min="9729" max="9729" width="1.42578125" style="485" customWidth="1"/>
    <col min="9730" max="9730" width="90" style="485" customWidth="1"/>
    <col min="9731" max="9733" width="11.7109375" style="485"/>
    <col min="9734" max="9734" width="4.85546875" style="485" customWidth="1"/>
    <col min="9735" max="9984" width="11.7109375" style="485"/>
    <col min="9985" max="9985" width="1.42578125" style="485" customWidth="1"/>
    <col min="9986" max="9986" width="90" style="485" customWidth="1"/>
    <col min="9987" max="9989" width="11.7109375" style="485"/>
    <col min="9990" max="9990" width="4.85546875" style="485" customWidth="1"/>
    <col min="9991" max="10240" width="11.7109375" style="485"/>
    <col min="10241" max="10241" width="1.42578125" style="485" customWidth="1"/>
    <col min="10242" max="10242" width="90" style="485" customWidth="1"/>
    <col min="10243" max="10245" width="11.7109375" style="485"/>
    <col min="10246" max="10246" width="4.85546875" style="485" customWidth="1"/>
    <col min="10247" max="10496" width="11.7109375" style="485"/>
    <col min="10497" max="10497" width="1.42578125" style="485" customWidth="1"/>
    <col min="10498" max="10498" width="90" style="485" customWidth="1"/>
    <col min="10499" max="10501" width="11.7109375" style="485"/>
    <col min="10502" max="10502" width="4.85546875" style="485" customWidth="1"/>
    <col min="10503" max="10752" width="11.7109375" style="485"/>
    <col min="10753" max="10753" width="1.42578125" style="485" customWidth="1"/>
    <col min="10754" max="10754" width="90" style="485" customWidth="1"/>
    <col min="10755" max="10757" width="11.7109375" style="485"/>
    <col min="10758" max="10758" width="4.85546875" style="485" customWidth="1"/>
    <col min="10759" max="11008" width="11.7109375" style="485"/>
    <col min="11009" max="11009" width="1.42578125" style="485" customWidth="1"/>
    <col min="11010" max="11010" width="90" style="485" customWidth="1"/>
    <col min="11011" max="11013" width="11.7109375" style="485"/>
    <col min="11014" max="11014" width="4.85546875" style="485" customWidth="1"/>
    <col min="11015" max="11264" width="11.7109375" style="485"/>
    <col min="11265" max="11265" width="1.42578125" style="485" customWidth="1"/>
    <col min="11266" max="11266" width="90" style="485" customWidth="1"/>
    <col min="11267" max="11269" width="11.7109375" style="485"/>
    <col min="11270" max="11270" width="4.85546875" style="485" customWidth="1"/>
    <col min="11271" max="11520" width="11.7109375" style="485"/>
    <col min="11521" max="11521" width="1.42578125" style="485" customWidth="1"/>
    <col min="11522" max="11522" width="90" style="485" customWidth="1"/>
    <col min="11523" max="11525" width="11.7109375" style="485"/>
    <col min="11526" max="11526" width="4.85546875" style="485" customWidth="1"/>
    <col min="11527" max="11776" width="11.7109375" style="485"/>
    <col min="11777" max="11777" width="1.42578125" style="485" customWidth="1"/>
    <col min="11778" max="11778" width="90" style="485" customWidth="1"/>
    <col min="11779" max="11781" width="11.7109375" style="485"/>
    <col min="11782" max="11782" width="4.85546875" style="485" customWidth="1"/>
    <col min="11783" max="12032" width="11.7109375" style="485"/>
    <col min="12033" max="12033" width="1.42578125" style="485" customWidth="1"/>
    <col min="12034" max="12034" width="90" style="485" customWidth="1"/>
    <col min="12035" max="12037" width="11.7109375" style="485"/>
    <col min="12038" max="12038" width="4.85546875" style="485" customWidth="1"/>
    <col min="12039" max="12288" width="11.7109375" style="485"/>
    <col min="12289" max="12289" width="1.42578125" style="485" customWidth="1"/>
    <col min="12290" max="12290" width="90" style="485" customWidth="1"/>
    <col min="12291" max="12293" width="11.7109375" style="485"/>
    <col min="12294" max="12294" width="4.85546875" style="485" customWidth="1"/>
    <col min="12295" max="12544" width="11.7109375" style="485"/>
    <col min="12545" max="12545" width="1.42578125" style="485" customWidth="1"/>
    <col min="12546" max="12546" width="90" style="485" customWidth="1"/>
    <col min="12547" max="12549" width="11.7109375" style="485"/>
    <col min="12550" max="12550" width="4.85546875" style="485" customWidth="1"/>
    <col min="12551" max="12800" width="11.7109375" style="485"/>
    <col min="12801" max="12801" width="1.42578125" style="485" customWidth="1"/>
    <col min="12802" max="12802" width="90" style="485" customWidth="1"/>
    <col min="12803" max="12805" width="11.7109375" style="485"/>
    <col min="12806" max="12806" width="4.85546875" style="485" customWidth="1"/>
    <col min="12807" max="13056" width="11.7109375" style="485"/>
    <col min="13057" max="13057" width="1.42578125" style="485" customWidth="1"/>
    <col min="13058" max="13058" width="90" style="485" customWidth="1"/>
    <col min="13059" max="13061" width="11.7109375" style="485"/>
    <col min="13062" max="13062" width="4.85546875" style="485" customWidth="1"/>
    <col min="13063" max="13312" width="11.7109375" style="485"/>
    <col min="13313" max="13313" width="1.42578125" style="485" customWidth="1"/>
    <col min="13314" max="13314" width="90" style="485" customWidth="1"/>
    <col min="13315" max="13317" width="11.7109375" style="485"/>
    <col min="13318" max="13318" width="4.85546875" style="485" customWidth="1"/>
    <col min="13319" max="13568" width="11.7109375" style="485"/>
    <col min="13569" max="13569" width="1.42578125" style="485" customWidth="1"/>
    <col min="13570" max="13570" width="90" style="485" customWidth="1"/>
    <col min="13571" max="13573" width="11.7109375" style="485"/>
    <col min="13574" max="13574" width="4.85546875" style="485" customWidth="1"/>
    <col min="13575" max="13824" width="11.7109375" style="485"/>
    <col min="13825" max="13825" width="1.42578125" style="485" customWidth="1"/>
    <col min="13826" max="13826" width="90" style="485" customWidth="1"/>
    <col min="13827" max="13829" width="11.7109375" style="485"/>
    <col min="13830" max="13830" width="4.85546875" style="485" customWidth="1"/>
    <col min="13831" max="14080" width="11.7109375" style="485"/>
    <col min="14081" max="14081" width="1.42578125" style="485" customWidth="1"/>
    <col min="14082" max="14082" width="90" style="485" customWidth="1"/>
    <col min="14083" max="14085" width="11.7109375" style="485"/>
    <col min="14086" max="14086" width="4.85546875" style="485" customWidth="1"/>
    <col min="14087" max="14336" width="11.7109375" style="485"/>
    <col min="14337" max="14337" width="1.42578125" style="485" customWidth="1"/>
    <col min="14338" max="14338" width="90" style="485" customWidth="1"/>
    <col min="14339" max="14341" width="11.7109375" style="485"/>
    <col min="14342" max="14342" width="4.85546875" style="485" customWidth="1"/>
    <col min="14343" max="14592" width="11.7109375" style="485"/>
    <col min="14593" max="14593" width="1.42578125" style="485" customWidth="1"/>
    <col min="14594" max="14594" width="90" style="485" customWidth="1"/>
    <col min="14595" max="14597" width="11.7109375" style="485"/>
    <col min="14598" max="14598" width="4.85546875" style="485" customWidth="1"/>
    <col min="14599" max="14848" width="11.7109375" style="485"/>
    <col min="14849" max="14849" width="1.42578125" style="485" customWidth="1"/>
    <col min="14850" max="14850" width="90" style="485" customWidth="1"/>
    <col min="14851" max="14853" width="11.7109375" style="485"/>
    <col min="14854" max="14854" width="4.85546875" style="485" customWidth="1"/>
    <col min="14855" max="15104" width="11.7109375" style="485"/>
    <col min="15105" max="15105" width="1.42578125" style="485" customWidth="1"/>
    <col min="15106" max="15106" width="90" style="485" customWidth="1"/>
    <col min="15107" max="15109" width="11.7109375" style="485"/>
    <col min="15110" max="15110" width="4.85546875" style="485" customWidth="1"/>
    <col min="15111" max="15360" width="11.7109375" style="485"/>
    <col min="15361" max="15361" width="1.42578125" style="485" customWidth="1"/>
    <col min="15362" max="15362" width="90" style="485" customWidth="1"/>
    <col min="15363" max="15365" width="11.7109375" style="485"/>
    <col min="15366" max="15366" width="4.85546875" style="485" customWidth="1"/>
    <col min="15367" max="15616" width="11.7109375" style="485"/>
    <col min="15617" max="15617" width="1.42578125" style="485" customWidth="1"/>
    <col min="15618" max="15618" width="90" style="485" customWidth="1"/>
    <col min="15619" max="15621" width="11.7109375" style="485"/>
    <col min="15622" max="15622" width="4.85546875" style="485" customWidth="1"/>
    <col min="15623" max="15872" width="11.7109375" style="485"/>
    <col min="15873" max="15873" width="1.42578125" style="485" customWidth="1"/>
    <col min="15874" max="15874" width="90" style="485" customWidth="1"/>
    <col min="15875" max="15877" width="11.7109375" style="485"/>
    <col min="15878" max="15878" width="4.85546875" style="485" customWidth="1"/>
    <col min="15879" max="16128" width="11.7109375" style="485"/>
    <col min="16129" max="16129" width="1.42578125" style="485" customWidth="1"/>
    <col min="16130" max="16130" width="90" style="485" customWidth="1"/>
    <col min="16131" max="16133" width="11.7109375" style="485"/>
    <col min="16134" max="16134" width="4.85546875" style="485" customWidth="1"/>
    <col min="16135" max="16384" width="11.7109375" style="485"/>
  </cols>
  <sheetData>
    <row r="1" spans="1:5" ht="39.75" customHeight="1" x14ac:dyDescent="0.2">
      <c r="A1" s="483"/>
      <c r="B1" s="484" t="s">
        <v>6</v>
      </c>
    </row>
    <row r="2" spans="1:5" ht="25.5" customHeight="1" x14ac:dyDescent="0.2">
      <c r="B2" s="486" t="s">
        <v>464</v>
      </c>
    </row>
    <row r="3" spans="1:5" ht="24.95" customHeight="1" x14ac:dyDescent="0.2">
      <c r="A3" s="487"/>
      <c r="B3" s="488" t="s">
        <v>465</v>
      </c>
    </row>
    <row r="4" spans="1:5" ht="24.75" customHeight="1" x14ac:dyDescent="0.2">
      <c r="A4" s="487"/>
      <c r="B4" s="489"/>
    </row>
    <row r="5" spans="1:5" s="492" customFormat="1" ht="60" x14ac:dyDescent="0.2">
      <c r="A5" s="490"/>
      <c r="B5" s="491" t="s">
        <v>466</v>
      </c>
      <c r="C5" s="490"/>
      <c r="D5" s="490"/>
      <c r="E5" s="490"/>
    </row>
    <row r="6" spans="1:5" s="492" customFormat="1" ht="10.15" customHeight="1" x14ac:dyDescent="0.2">
      <c r="A6" s="490"/>
      <c r="B6" s="491"/>
      <c r="C6" s="490"/>
      <c r="D6" s="490"/>
      <c r="E6" s="490"/>
    </row>
    <row r="7" spans="1:5" ht="96" x14ac:dyDescent="0.2">
      <c r="A7" s="487"/>
      <c r="B7" s="491" t="s">
        <v>467</v>
      </c>
      <c r="C7" s="487"/>
      <c r="D7" s="487"/>
      <c r="E7" s="487"/>
    </row>
    <row r="8" spans="1:5" ht="10.15" customHeight="1" x14ac:dyDescent="0.2">
      <c r="A8" s="487"/>
      <c r="B8" s="487"/>
      <c r="C8" s="487"/>
      <c r="D8" s="487"/>
      <c r="E8" s="487"/>
    </row>
    <row r="9" spans="1:5" ht="204" x14ac:dyDescent="0.2">
      <c r="A9" s="487"/>
      <c r="B9" s="491" t="s">
        <v>468</v>
      </c>
      <c r="C9" s="487"/>
      <c r="D9" s="487"/>
      <c r="E9" s="487"/>
    </row>
    <row r="10" spans="1:5" ht="10.15" customHeight="1" x14ac:dyDescent="0.2">
      <c r="A10" s="487"/>
      <c r="B10" s="493"/>
      <c r="C10" s="487"/>
      <c r="D10" s="487"/>
      <c r="E10" s="487"/>
    </row>
    <row r="11" spans="1:5" ht="36" x14ac:dyDescent="0.2">
      <c r="A11" s="487"/>
      <c r="B11" s="491" t="s">
        <v>469</v>
      </c>
      <c r="C11" s="487"/>
      <c r="D11" s="487"/>
      <c r="E11" s="487"/>
    </row>
    <row r="12" spans="1:5" ht="9" customHeight="1" x14ac:dyDescent="0.2">
      <c r="A12" s="487"/>
      <c r="B12" s="493"/>
      <c r="C12" s="487"/>
      <c r="D12" s="487"/>
      <c r="E12" s="487"/>
    </row>
    <row r="13" spans="1:5" ht="96" x14ac:dyDescent="0.2">
      <c r="A13" s="487"/>
      <c r="B13" s="491" t="s">
        <v>470</v>
      </c>
      <c r="C13" s="487"/>
      <c r="D13" s="487"/>
      <c r="E13" s="487"/>
    </row>
    <row r="14" spans="1:5" ht="9" customHeight="1" x14ac:dyDescent="0.2">
      <c r="A14" s="487"/>
      <c r="B14" s="493"/>
      <c r="C14" s="487"/>
      <c r="D14" s="487"/>
      <c r="E14" s="487"/>
    </row>
    <row r="15" spans="1:5" ht="96" x14ac:dyDescent="0.2">
      <c r="A15" s="487"/>
      <c r="B15" s="491" t="s">
        <v>471</v>
      </c>
      <c r="C15" s="487"/>
      <c r="D15" s="487"/>
      <c r="E15" s="487"/>
    </row>
    <row r="16" spans="1:5" ht="9" customHeight="1" x14ac:dyDescent="0.2">
      <c r="A16" s="487"/>
      <c r="B16" s="493"/>
      <c r="C16" s="487"/>
      <c r="D16" s="487"/>
      <c r="E16" s="487"/>
    </row>
    <row r="17" spans="1:8" ht="120" x14ac:dyDescent="0.2">
      <c r="A17" s="487"/>
      <c r="B17" s="491" t="s">
        <v>472</v>
      </c>
      <c r="C17" s="487"/>
      <c r="D17" s="487"/>
      <c r="E17" s="487"/>
    </row>
    <row r="18" spans="1:8" ht="9" customHeight="1" x14ac:dyDescent="0.2">
      <c r="A18" s="487"/>
      <c r="B18" s="493"/>
      <c r="C18" s="487"/>
      <c r="D18" s="487"/>
      <c r="E18" s="487"/>
    </row>
    <row r="19" spans="1:8" ht="168" x14ac:dyDescent="0.2">
      <c r="A19" s="487"/>
      <c r="B19" s="491" t="s">
        <v>473</v>
      </c>
      <c r="C19" s="487"/>
      <c r="D19" s="487"/>
      <c r="E19" s="487"/>
    </row>
    <row r="20" spans="1:8" ht="9" customHeight="1" x14ac:dyDescent="0.2">
      <c r="A20" s="487"/>
      <c r="B20" s="493"/>
      <c r="C20" s="487"/>
      <c r="D20" s="487"/>
      <c r="E20" s="487"/>
    </row>
    <row r="21" spans="1:8" ht="24" x14ac:dyDescent="0.2">
      <c r="A21" s="487"/>
      <c r="B21" s="491" t="s">
        <v>474</v>
      </c>
      <c r="C21" s="487"/>
      <c r="D21" s="487"/>
      <c r="E21" s="487"/>
    </row>
    <row r="22" spans="1:8" ht="9" customHeight="1" x14ac:dyDescent="0.2">
      <c r="A22" s="487"/>
      <c r="B22" s="493"/>
      <c r="C22" s="487"/>
      <c r="D22" s="487"/>
      <c r="E22" s="487"/>
    </row>
    <row r="23" spans="1:8" ht="96" x14ac:dyDescent="0.2">
      <c r="A23" s="487"/>
      <c r="B23" s="491" t="s">
        <v>475</v>
      </c>
      <c r="C23" s="487"/>
      <c r="D23" s="487"/>
      <c r="E23" s="487"/>
    </row>
    <row r="24" spans="1:8" ht="9" customHeight="1" x14ac:dyDescent="0.2">
      <c r="A24" s="487"/>
      <c r="B24" s="493"/>
      <c r="C24" s="487"/>
      <c r="D24" s="487"/>
      <c r="E24" s="487"/>
    </row>
    <row r="25" spans="1:8" ht="24" x14ac:dyDescent="0.2">
      <c r="A25" s="487"/>
      <c r="B25" s="491" t="s">
        <v>476</v>
      </c>
      <c r="C25" s="487"/>
      <c r="D25" s="487"/>
      <c r="E25" s="487"/>
    </row>
    <row r="26" spans="1:8" ht="24" x14ac:dyDescent="0.2">
      <c r="A26" s="487"/>
      <c r="B26" s="494" t="s">
        <v>477</v>
      </c>
      <c r="C26" s="494"/>
      <c r="D26" s="494"/>
      <c r="E26" s="494"/>
      <c r="F26" s="494"/>
      <c r="G26" s="494"/>
      <c r="H26" s="494"/>
    </row>
    <row r="27" spans="1:8" x14ac:dyDescent="0.2">
      <c r="A27" s="487"/>
      <c r="B27" s="494"/>
      <c r="C27" s="494"/>
      <c r="D27" s="494"/>
      <c r="E27" s="494"/>
      <c r="F27" s="494"/>
      <c r="G27" s="494"/>
      <c r="H27" s="494"/>
    </row>
    <row r="28" spans="1:8" x14ac:dyDescent="0.2">
      <c r="A28" s="487"/>
      <c r="B28" s="487"/>
      <c r="C28" s="487"/>
      <c r="D28" s="487"/>
      <c r="E28" s="487"/>
    </row>
    <row r="29" spans="1:8" x14ac:dyDescent="0.2">
      <c r="A29" s="487"/>
      <c r="B29" s="487"/>
      <c r="C29" s="487"/>
      <c r="D29" s="487"/>
      <c r="E29" s="487"/>
    </row>
    <row r="30" spans="1:8" x14ac:dyDescent="0.2">
      <c r="A30" s="482"/>
      <c r="B30" s="482"/>
      <c r="C30" s="482"/>
      <c r="D30" s="482"/>
      <c r="E30" s="482"/>
    </row>
    <row r="31" spans="1:8" x14ac:dyDescent="0.2">
      <c r="A31" s="487"/>
      <c r="B31" s="487"/>
      <c r="C31" s="487"/>
      <c r="D31" s="487"/>
      <c r="E31" s="487"/>
    </row>
    <row r="32" spans="1:8" x14ac:dyDescent="0.2">
      <c r="A32" s="487"/>
      <c r="B32" s="487"/>
      <c r="C32" s="487"/>
      <c r="D32" s="487"/>
      <c r="E32" s="487"/>
    </row>
    <row r="33" spans="1:9" ht="8.1" customHeight="1" x14ac:dyDescent="0.2">
      <c r="A33" s="487"/>
      <c r="B33" s="487"/>
      <c r="C33" s="487"/>
      <c r="D33" s="487"/>
      <c r="E33" s="487"/>
    </row>
    <row r="34" spans="1:9" ht="13.5" customHeight="1" x14ac:dyDescent="0.2">
      <c r="A34" s="487"/>
      <c r="B34" s="487"/>
      <c r="C34" s="487"/>
      <c r="D34" s="487"/>
      <c r="E34" s="487"/>
    </row>
    <row r="35" spans="1:9" x14ac:dyDescent="0.2">
      <c r="A35" s="487"/>
      <c r="B35" s="487"/>
      <c r="C35" s="487"/>
      <c r="D35" s="487"/>
      <c r="E35" s="487"/>
    </row>
    <row r="36" spans="1:9" x14ac:dyDescent="0.2">
      <c r="A36" s="487"/>
      <c r="B36" s="487"/>
      <c r="C36" s="487"/>
      <c r="D36" s="487"/>
      <c r="E36" s="487"/>
      <c r="I36" s="495"/>
    </row>
    <row r="37" spans="1:9" x14ac:dyDescent="0.2">
      <c r="A37" s="487"/>
      <c r="B37" s="487"/>
      <c r="C37" s="487"/>
      <c r="D37" s="487"/>
      <c r="E37" s="487"/>
    </row>
    <row r="38" spans="1:9" x14ac:dyDescent="0.2">
      <c r="A38" s="487"/>
      <c r="B38" s="487"/>
      <c r="C38" s="487"/>
      <c r="D38" s="487"/>
      <c r="E38" s="487"/>
    </row>
    <row r="39" spans="1:9" x14ac:dyDescent="0.2">
      <c r="A39" s="487"/>
      <c r="B39" s="487"/>
      <c r="C39" s="487"/>
      <c r="D39" s="487"/>
      <c r="E39" s="487"/>
    </row>
    <row r="40" spans="1:9" ht="33" customHeight="1" x14ac:dyDescent="0.2">
      <c r="A40" s="487"/>
      <c r="B40" s="487"/>
      <c r="C40" s="487"/>
      <c r="D40" s="487"/>
      <c r="E40" s="487"/>
    </row>
    <row r="41" spans="1:9" ht="16.5" customHeight="1" x14ac:dyDescent="0.2">
      <c r="A41" s="487"/>
      <c r="B41" s="487"/>
      <c r="C41" s="487"/>
      <c r="D41" s="487"/>
      <c r="E41" s="487"/>
    </row>
    <row r="42" spans="1:9" x14ac:dyDescent="0.2">
      <c r="A42" s="487"/>
      <c r="B42" s="487"/>
      <c r="C42" s="487"/>
      <c r="D42" s="487"/>
      <c r="E42" s="487"/>
    </row>
    <row r="43" spans="1:9" x14ac:dyDescent="0.2">
      <c r="A43" s="487"/>
      <c r="B43" s="487"/>
      <c r="C43" s="487"/>
      <c r="D43" s="487"/>
      <c r="E43" s="487"/>
    </row>
    <row r="44" spans="1:9" x14ac:dyDescent="0.2">
      <c r="A44" s="487"/>
      <c r="B44" s="487"/>
      <c r="C44" s="487"/>
      <c r="D44" s="487"/>
      <c r="E44" s="487"/>
    </row>
    <row r="45" spans="1:9" x14ac:dyDescent="0.2">
      <c r="A45" s="487"/>
      <c r="B45" s="487"/>
      <c r="C45" s="487"/>
      <c r="D45" s="487"/>
      <c r="E45" s="487"/>
    </row>
    <row r="46" spans="1:9" x14ac:dyDescent="0.2">
      <c r="A46" s="487"/>
      <c r="B46" s="487"/>
      <c r="C46" s="487"/>
      <c r="D46" s="487"/>
      <c r="E46" s="487"/>
    </row>
    <row r="47" spans="1:9" x14ac:dyDescent="0.2">
      <c r="A47" s="487"/>
      <c r="B47" s="487"/>
      <c r="C47" s="487"/>
      <c r="D47" s="487"/>
      <c r="E47" s="487"/>
    </row>
    <row r="48" spans="1:9" x14ac:dyDescent="0.2">
      <c r="A48" s="487"/>
      <c r="B48" s="487"/>
      <c r="C48" s="487"/>
      <c r="D48" s="487"/>
      <c r="E48" s="487"/>
    </row>
    <row r="49" spans="1:5" x14ac:dyDescent="0.2">
      <c r="A49" s="487"/>
      <c r="B49" s="487"/>
      <c r="C49" s="487"/>
      <c r="D49" s="487"/>
      <c r="E49" s="487"/>
    </row>
    <row r="50" spans="1:5" x14ac:dyDescent="0.2">
      <c r="A50" s="487"/>
      <c r="B50" s="487"/>
      <c r="C50" s="487"/>
      <c r="D50" s="487"/>
      <c r="E50" s="487"/>
    </row>
    <row r="51" spans="1:5" x14ac:dyDescent="0.2">
      <c r="A51" s="487"/>
      <c r="B51" s="487"/>
      <c r="C51" s="487"/>
      <c r="D51" s="487"/>
      <c r="E51" s="487"/>
    </row>
    <row r="52" spans="1:5" x14ac:dyDescent="0.2">
      <c r="A52" s="487"/>
      <c r="B52" s="487"/>
      <c r="C52" s="487"/>
      <c r="D52" s="487"/>
      <c r="E52" s="487"/>
    </row>
    <row r="53" spans="1:5" x14ac:dyDescent="0.2">
      <c r="A53" s="487"/>
      <c r="B53" s="487"/>
      <c r="C53" s="487"/>
      <c r="D53" s="487"/>
      <c r="E53" s="487"/>
    </row>
    <row r="54" spans="1:5" x14ac:dyDescent="0.2">
      <c r="A54" s="487"/>
      <c r="B54" s="487"/>
      <c r="C54" s="487"/>
      <c r="D54" s="487"/>
      <c r="E54" s="487"/>
    </row>
    <row r="55" spans="1:5" x14ac:dyDescent="0.2">
      <c r="A55" s="487"/>
      <c r="B55" s="487"/>
      <c r="C55" s="487"/>
      <c r="D55" s="487"/>
      <c r="E55" s="487"/>
    </row>
    <row r="56" spans="1:5" x14ac:dyDescent="0.2">
      <c r="A56" s="487"/>
      <c r="B56" s="487"/>
      <c r="C56" s="487"/>
      <c r="D56" s="487"/>
      <c r="E56" s="487"/>
    </row>
    <row r="57" spans="1:5" x14ac:dyDescent="0.2">
      <c r="A57" s="487"/>
      <c r="B57" s="487"/>
      <c r="C57" s="487"/>
      <c r="D57" s="487"/>
      <c r="E57" s="487"/>
    </row>
    <row r="58" spans="1:5" x14ac:dyDescent="0.2">
      <c r="A58" s="487"/>
      <c r="B58" s="487"/>
      <c r="C58" s="487"/>
      <c r="D58" s="487"/>
      <c r="E58" s="487"/>
    </row>
    <row r="59" spans="1:5" x14ac:dyDescent="0.2">
      <c r="A59" s="487"/>
      <c r="B59" s="487"/>
      <c r="C59" s="487"/>
      <c r="D59" s="487"/>
      <c r="E59" s="487"/>
    </row>
    <row r="60" spans="1:5" x14ac:dyDescent="0.2">
      <c r="A60" s="487"/>
      <c r="B60" s="487"/>
      <c r="C60" s="487"/>
      <c r="D60" s="487"/>
      <c r="E60" s="487"/>
    </row>
    <row r="61" spans="1:5" x14ac:dyDescent="0.2">
      <c r="A61" s="487"/>
      <c r="B61" s="487"/>
      <c r="C61" s="487"/>
      <c r="D61" s="487"/>
      <c r="E61" s="487"/>
    </row>
    <row r="62" spans="1:5" x14ac:dyDescent="0.2">
      <c r="A62" s="487"/>
      <c r="B62" s="487"/>
      <c r="C62" s="487"/>
      <c r="D62" s="487"/>
      <c r="E62" s="487"/>
    </row>
    <row r="63" spans="1:5" x14ac:dyDescent="0.2">
      <c r="A63" s="487"/>
      <c r="B63" s="487"/>
      <c r="C63" s="487"/>
      <c r="D63" s="487"/>
      <c r="E63" s="487"/>
    </row>
    <row r="64" spans="1:5" x14ac:dyDescent="0.2">
      <c r="A64" s="487"/>
      <c r="B64" s="487"/>
      <c r="C64" s="487"/>
      <c r="D64" s="487"/>
      <c r="E64" s="487"/>
    </row>
    <row r="65" spans="1:5" x14ac:dyDescent="0.2">
      <c r="A65" s="487"/>
      <c r="B65" s="487"/>
      <c r="C65" s="487"/>
      <c r="D65" s="487"/>
      <c r="E65" s="487"/>
    </row>
    <row r="66" spans="1:5" x14ac:dyDescent="0.2">
      <c r="A66" s="487"/>
      <c r="B66" s="487"/>
      <c r="C66" s="487"/>
      <c r="D66" s="487"/>
      <c r="E66" s="487"/>
    </row>
    <row r="67" spans="1:5" x14ac:dyDescent="0.2">
      <c r="A67" s="487"/>
      <c r="B67" s="487"/>
      <c r="C67" s="487"/>
      <c r="D67" s="487"/>
      <c r="E67" s="487"/>
    </row>
    <row r="68" spans="1:5" x14ac:dyDescent="0.2">
      <c r="A68" s="487"/>
      <c r="B68" s="487"/>
      <c r="C68" s="487"/>
      <c r="D68" s="487"/>
      <c r="E68" s="487"/>
    </row>
    <row r="69" spans="1:5" x14ac:dyDescent="0.2">
      <c r="A69" s="487"/>
      <c r="B69" s="487"/>
      <c r="C69" s="487"/>
      <c r="D69" s="487"/>
      <c r="E69" s="487"/>
    </row>
    <row r="70" spans="1:5" x14ac:dyDescent="0.2">
      <c r="A70" s="487"/>
      <c r="B70" s="487"/>
      <c r="C70" s="487"/>
      <c r="D70" s="487"/>
      <c r="E70" s="487"/>
    </row>
    <row r="71" spans="1:5" x14ac:dyDescent="0.2">
      <c r="A71" s="487"/>
      <c r="B71" s="487"/>
      <c r="C71" s="487"/>
      <c r="D71" s="487"/>
      <c r="E71" s="487"/>
    </row>
    <row r="72" spans="1:5" x14ac:dyDescent="0.2">
      <c r="A72" s="487"/>
      <c r="B72" s="487"/>
      <c r="C72" s="487"/>
      <c r="D72" s="487"/>
      <c r="E72" s="487"/>
    </row>
    <row r="73" spans="1:5" x14ac:dyDescent="0.2">
      <c r="A73" s="487"/>
      <c r="B73" s="487"/>
      <c r="C73" s="487"/>
      <c r="D73" s="487"/>
      <c r="E73" s="487"/>
    </row>
    <row r="74" spans="1:5" x14ac:dyDescent="0.2">
      <c r="A74" s="487"/>
      <c r="B74" s="487"/>
      <c r="C74" s="487"/>
      <c r="D74" s="487"/>
      <c r="E74" s="487"/>
    </row>
    <row r="75" spans="1:5" x14ac:dyDescent="0.2">
      <c r="A75" s="487"/>
      <c r="B75" s="487"/>
      <c r="C75" s="487"/>
      <c r="D75" s="487"/>
      <c r="E75" s="487"/>
    </row>
    <row r="76" spans="1:5" x14ac:dyDescent="0.2">
      <c r="A76" s="487"/>
      <c r="B76" s="487"/>
      <c r="C76" s="487"/>
      <c r="D76" s="487"/>
      <c r="E76" s="487"/>
    </row>
    <row r="77" spans="1:5" x14ac:dyDescent="0.2">
      <c r="A77" s="487"/>
      <c r="B77" s="487"/>
      <c r="C77" s="487"/>
      <c r="D77" s="487"/>
      <c r="E77" s="487"/>
    </row>
    <row r="78" spans="1:5" x14ac:dyDescent="0.2">
      <c r="A78" s="487"/>
      <c r="B78" s="487"/>
      <c r="C78" s="487"/>
      <c r="D78" s="487"/>
      <c r="E78" s="487"/>
    </row>
    <row r="79" spans="1:5" x14ac:dyDescent="0.2">
      <c r="A79" s="487"/>
      <c r="B79" s="487"/>
      <c r="C79" s="487"/>
      <c r="D79" s="487"/>
      <c r="E79" s="487"/>
    </row>
    <row r="80" spans="1:5" x14ac:dyDescent="0.2">
      <c r="A80" s="487"/>
      <c r="B80" s="487"/>
      <c r="C80" s="487"/>
      <c r="D80" s="487"/>
      <c r="E80" s="487"/>
    </row>
    <row r="81" spans="1:5" x14ac:dyDescent="0.2">
      <c r="A81" s="487"/>
      <c r="B81" s="487"/>
      <c r="C81" s="487"/>
      <c r="D81" s="487"/>
      <c r="E81" s="487"/>
    </row>
    <row r="82" spans="1:5" x14ac:dyDescent="0.2">
      <c r="A82" s="487"/>
      <c r="B82" s="487"/>
      <c r="C82" s="487"/>
      <c r="D82" s="487"/>
      <c r="E82" s="487"/>
    </row>
    <row r="83" spans="1:5" x14ac:dyDescent="0.2">
      <c r="A83" s="487"/>
      <c r="B83" s="487"/>
      <c r="C83" s="487"/>
      <c r="D83" s="487"/>
      <c r="E83" s="487"/>
    </row>
    <row r="84" spans="1:5" x14ac:dyDescent="0.2">
      <c r="A84" s="487"/>
      <c r="B84" s="487"/>
      <c r="C84" s="487"/>
      <c r="D84" s="487"/>
      <c r="E84" s="487"/>
    </row>
    <row r="85" spans="1:5" x14ac:dyDescent="0.2">
      <c r="A85" s="487"/>
      <c r="B85" s="487"/>
      <c r="C85" s="487"/>
      <c r="D85" s="487"/>
      <c r="E85" s="487"/>
    </row>
    <row r="86" spans="1:5" x14ac:dyDescent="0.2">
      <c r="A86" s="487"/>
      <c r="B86" s="487"/>
      <c r="C86" s="487"/>
      <c r="D86" s="487"/>
      <c r="E86" s="487"/>
    </row>
    <row r="87" spans="1:5" x14ac:dyDescent="0.2">
      <c r="A87" s="487"/>
      <c r="B87" s="487"/>
      <c r="C87" s="487"/>
      <c r="D87" s="487"/>
      <c r="E87" s="487"/>
    </row>
    <row r="88" spans="1:5" x14ac:dyDescent="0.2">
      <c r="A88" s="487"/>
      <c r="B88" s="487"/>
      <c r="C88" s="487"/>
      <c r="D88" s="487"/>
      <c r="E88" s="487"/>
    </row>
    <row r="89" spans="1:5" x14ac:dyDescent="0.2">
      <c r="A89" s="487"/>
      <c r="B89" s="487"/>
      <c r="C89" s="487"/>
      <c r="D89" s="487"/>
      <c r="E89" s="487"/>
    </row>
    <row r="90" spans="1:5" x14ac:dyDescent="0.2">
      <c r="A90" s="487"/>
      <c r="B90" s="487"/>
      <c r="C90" s="487"/>
      <c r="D90" s="487"/>
      <c r="E90" s="487"/>
    </row>
    <row r="91" spans="1:5" x14ac:dyDescent="0.2">
      <c r="A91" s="487"/>
      <c r="B91" s="487"/>
      <c r="C91" s="487"/>
      <c r="D91" s="487"/>
      <c r="E91" s="487"/>
    </row>
    <row r="92" spans="1:5" x14ac:dyDescent="0.2">
      <c r="A92" s="487"/>
      <c r="B92" s="487"/>
      <c r="C92" s="487"/>
      <c r="D92" s="487"/>
      <c r="E92" s="487"/>
    </row>
    <row r="93" spans="1:5" x14ac:dyDescent="0.2">
      <c r="A93" s="487"/>
      <c r="B93" s="487"/>
      <c r="C93" s="487"/>
      <c r="D93" s="487"/>
      <c r="E93" s="487"/>
    </row>
    <row r="94" spans="1:5" x14ac:dyDescent="0.2">
      <c r="A94" s="487"/>
      <c r="B94" s="487"/>
      <c r="C94" s="487"/>
      <c r="D94" s="487"/>
      <c r="E94" s="487"/>
    </row>
    <row r="95" spans="1:5" x14ac:dyDescent="0.2">
      <c r="A95" s="487"/>
      <c r="B95" s="487"/>
      <c r="C95" s="487"/>
      <c r="D95" s="487"/>
      <c r="E95" s="487"/>
    </row>
    <row r="96" spans="1:5" x14ac:dyDescent="0.2">
      <c r="A96" s="487"/>
      <c r="B96" s="487"/>
      <c r="C96" s="487"/>
      <c r="D96" s="487"/>
      <c r="E96" s="487"/>
    </row>
    <row r="97" spans="1:5" x14ac:dyDescent="0.2">
      <c r="A97" s="487"/>
      <c r="B97" s="487"/>
      <c r="C97" s="487"/>
      <c r="D97" s="487"/>
      <c r="E97" s="487"/>
    </row>
    <row r="98" spans="1:5" x14ac:dyDescent="0.2">
      <c r="A98" s="487"/>
      <c r="B98" s="487"/>
      <c r="C98" s="487"/>
      <c r="D98" s="487"/>
      <c r="E98" s="487"/>
    </row>
    <row r="99" spans="1:5" x14ac:dyDescent="0.2">
      <c r="A99" s="487"/>
      <c r="B99" s="487"/>
      <c r="C99" s="487"/>
      <c r="D99" s="487"/>
      <c r="E99" s="487"/>
    </row>
    <row r="100" spans="1:5" x14ac:dyDescent="0.2">
      <c r="A100" s="487"/>
      <c r="B100" s="487"/>
      <c r="C100" s="487"/>
      <c r="D100" s="487"/>
      <c r="E100" s="487"/>
    </row>
    <row r="101" spans="1:5" x14ac:dyDescent="0.2">
      <c r="A101" s="487"/>
      <c r="B101" s="487"/>
      <c r="C101" s="487"/>
      <c r="D101" s="487"/>
      <c r="E101" s="487"/>
    </row>
    <row r="102" spans="1:5" x14ac:dyDescent="0.2">
      <c r="A102" s="487"/>
      <c r="B102" s="487"/>
      <c r="C102" s="487"/>
      <c r="D102" s="487"/>
      <c r="E102" s="487"/>
    </row>
    <row r="103" spans="1:5" x14ac:dyDescent="0.2">
      <c r="A103" s="487"/>
      <c r="B103" s="487"/>
      <c r="C103" s="487"/>
      <c r="D103" s="487"/>
      <c r="E103" s="487"/>
    </row>
    <row r="104" spans="1:5" x14ac:dyDescent="0.2">
      <c r="A104" s="487"/>
      <c r="B104" s="487"/>
      <c r="C104" s="487"/>
      <c r="D104" s="487"/>
      <c r="E104" s="487"/>
    </row>
    <row r="105" spans="1:5" x14ac:dyDescent="0.2">
      <c r="A105" s="487"/>
      <c r="B105" s="487"/>
      <c r="C105" s="487"/>
      <c r="D105" s="487"/>
      <c r="E105" s="487"/>
    </row>
    <row r="106" spans="1:5" x14ac:dyDescent="0.2">
      <c r="A106" s="487"/>
      <c r="B106" s="487"/>
      <c r="C106" s="487"/>
      <c r="D106" s="487"/>
      <c r="E106" s="487"/>
    </row>
    <row r="107" spans="1:5" x14ac:dyDescent="0.2">
      <c r="A107" s="487"/>
      <c r="B107" s="487"/>
      <c r="C107" s="487"/>
      <c r="D107" s="487"/>
      <c r="E107" s="487"/>
    </row>
    <row r="108" spans="1:5" x14ac:dyDescent="0.2">
      <c r="A108" s="487"/>
      <c r="B108" s="487"/>
      <c r="C108" s="487"/>
      <c r="D108" s="487"/>
      <c r="E108" s="487"/>
    </row>
    <row r="109" spans="1:5" x14ac:dyDescent="0.2">
      <c r="A109" s="487"/>
      <c r="B109" s="487"/>
      <c r="C109" s="487"/>
      <c r="D109" s="487"/>
      <c r="E109" s="487"/>
    </row>
    <row r="110" spans="1:5" x14ac:dyDescent="0.2">
      <c r="A110" s="487"/>
      <c r="B110" s="487"/>
      <c r="C110" s="487"/>
      <c r="D110" s="487"/>
      <c r="E110" s="487"/>
    </row>
    <row r="111" spans="1:5" x14ac:dyDescent="0.2">
      <c r="A111" s="487"/>
      <c r="B111" s="487"/>
      <c r="C111" s="487"/>
      <c r="D111" s="487"/>
      <c r="E111" s="487"/>
    </row>
    <row r="112" spans="1:5" x14ac:dyDescent="0.2">
      <c r="A112" s="487"/>
      <c r="B112" s="487"/>
      <c r="C112" s="487"/>
      <c r="D112" s="487"/>
      <c r="E112" s="487"/>
    </row>
    <row r="113" spans="1:5" x14ac:dyDescent="0.2">
      <c r="A113" s="487"/>
      <c r="B113" s="487"/>
      <c r="C113" s="487"/>
      <c r="D113" s="487"/>
      <c r="E113" s="487"/>
    </row>
    <row r="114" spans="1:5" x14ac:dyDescent="0.2">
      <c r="A114" s="487"/>
      <c r="B114" s="487"/>
      <c r="C114" s="487"/>
      <c r="D114" s="487"/>
      <c r="E114" s="487"/>
    </row>
    <row r="115" spans="1:5" x14ac:dyDescent="0.2">
      <c r="A115" s="487"/>
      <c r="B115" s="487"/>
      <c r="C115" s="487"/>
      <c r="D115" s="487"/>
      <c r="E115" s="487"/>
    </row>
    <row r="116" spans="1:5" x14ac:dyDescent="0.2">
      <c r="A116" s="487"/>
      <c r="B116" s="487"/>
      <c r="C116" s="487"/>
      <c r="D116" s="487"/>
      <c r="E116" s="487"/>
    </row>
    <row r="117" spans="1:5" x14ac:dyDescent="0.2">
      <c r="A117" s="487"/>
      <c r="B117" s="487"/>
      <c r="C117" s="487"/>
      <c r="D117" s="487"/>
      <c r="E117" s="487"/>
    </row>
    <row r="118" spans="1:5" x14ac:dyDescent="0.2">
      <c r="A118" s="487"/>
      <c r="B118" s="487"/>
      <c r="C118" s="487"/>
      <c r="D118" s="487"/>
      <c r="E118" s="487"/>
    </row>
    <row r="119" spans="1:5" x14ac:dyDescent="0.2">
      <c r="A119" s="487"/>
      <c r="B119" s="487"/>
      <c r="C119" s="487"/>
      <c r="D119" s="487"/>
      <c r="E119" s="487"/>
    </row>
    <row r="120" spans="1:5" x14ac:dyDescent="0.2">
      <c r="A120" s="487"/>
      <c r="B120" s="487"/>
      <c r="C120" s="487"/>
      <c r="D120" s="487"/>
      <c r="E120" s="487"/>
    </row>
    <row r="121" spans="1:5" x14ac:dyDescent="0.2">
      <c r="A121" s="487"/>
      <c r="B121" s="487"/>
      <c r="C121" s="487"/>
      <c r="D121" s="487"/>
      <c r="E121" s="487"/>
    </row>
    <row r="122" spans="1:5" x14ac:dyDescent="0.2">
      <c r="A122" s="487"/>
      <c r="B122" s="487"/>
      <c r="C122" s="487"/>
      <c r="D122" s="487"/>
      <c r="E122" s="487"/>
    </row>
    <row r="123" spans="1:5" x14ac:dyDescent="0.2">
      <c r="A123" s="487"/>
      <c r="B123" s="487"/>
      <c r="C123" s="487"/>
      <c r="D123" s="487"/>
      <c r="E123" s="487"/>
    </row>
    <row r="124" spans="1:5" x14ac:dyDescent="0.2">
      <c r="A124" s="487"/>
      <c r="B124" s="487"/>
      <c r="C124" s="487"/>
      <c r="D124" s="487"/>
      <c r="E124" s="487"/>
    </row>
    <row r="125" spans="1:5" x14ac:dyDescent="0.2">
      <c r="A125" s="487"/>
      <c r="B125" s="487"/>
      <c r="C125" s="487"/>
      <c r="D125" s="487"/>
      <c r="E125" s="487"/>
    </row>
    <row r="126" spans="1:5" x14ac:dyDescent="0.2">
      <c r="A126" s="487"/>
      <c r="B126" s="487"/>
      <c r="C126" s="487"/>
      <c r="D126" s="487"/>
      <c r="E126" s="487"/>
    </row>
    <row r="127" spans="1:5" x14ac:dyDescent="0.2">
      <c r="A127" s="487"/>
      <c r="B127" s="487"/>
      <c r="C127" s="487"/>
      <c r="D127" s="487"/>
      <c r="E127" s="487"/>
    </row>
    <row r="128" spans="1:5" x14ac:dyDescent="0.2">
      <c r="A128" s="487"/>
      <c r="B128" s="487"/>
      <c r="C128" s="487"/>
      <c r="D128" s="487"/>
      <c r="E128" s="487"/>
    </row>
    <row r="129" spans="1:5" x14ac:dyDescent="0.2">
      <c r="A129" s="487"/>
      <c r="B129" s="487"/>
      <c r="C129" s="487"/>
      <c r="D129" s="487"/>
      <c r="E129" s="487"/>
    </row>
    <row r="130" spans="1:5" x14ac:dyDescent="0.2">
      <c r="A130" s="487"/>
      <c r="B130" s="487"/>
      <c r="C130" s="487"/>
      <c r="D130" s="487"/>
      <c r="E130" s="487"/>
    </row>
    <row r="131" spans="1:5" x14ac:dyDescent="0.2">
      <c r="A131" s="487"/>
      <c r="B131" s="487"/>
      <c r="C131" s="487"/>
      <c r="D131" s="487"/>
      <c r="E131" s="487"/>
    </row>
    <row r="132" spans="1:5" x14ac:dyDescent="0.2">
      <c r="A132" s="487"/>
      <c r="B132" s="487"/>
      <c r="C132" s="487"/>
      <c r="D132" s="487"/>
      <c r="E132" s="487"/>
    </row>
    <row r="133" spans="1:5" x14ac:dyDescent="0.2">
      <c r="A133" s="487"/>
      <c r="B133" s="487"/>
      <c r="C133" s="487"/>
      <c r="D133" s="487"/>
      <c r="E133" s="487"/>
    </row>
    <row r="134" spans="1:5" x14ac:dyDescent="0.2">
      <c r="A134" s="487"/>
      <c r="B134" s="487"/>
      <c r="C134" s="487"/>
      <c r="D134" s="487"/>
      <c r="E134" s="487"/>
    </row>
    <row r="135" spans="1:5" x14ac:dyDescent="0.2">
      <c r="A135" s="487"/>
      <c r="B135" s="487"/>
      <c r="C135" s="487"/>
      <c r="D135" s="487"/>
      <c r="E135" s="487"/>
    </row>
    <row r="136" spans="1:5" x14ac:dyDescent="0.2">
      <c r="A136" s="487"/>
      <c r="B136" s="487"/>
      <c r="C136" s="487"/>
      <c r="D136" s="487"/>
      <c r="E136" s="487"/>
    </row>
    <row r="137" spans="1:5" x14ac:dyDescent="0.2">
      <c r="A137" s="487"/>
      <c r="B137" s="487"/>
      <c r="C137" s="487"/>
      <c r="D137" s="487"/>
      <c r="E137" s="487"/>
    </row>
    <row r="138" spans="1:5" x14ac:dyDescent="0.2">
      <c r="A138" s="487"/>
      <c r="B138" s="487"/>
      <c r="C138" s="487"/>
      <c r="D138" s="487"/>
      <c r="E138" s="487"/>
    </row>
    <row r="139" spans="1:5" x14ac:dyDescent="0.2">
      <c r="A139" s="487"/>
      <c r="B139" s="487"/>
      <c r="C139" s="487"/>
      <c r="D139" s="487"/>
      <c r="E139" s="487"/>
    </row>
    <row r="140" spans="1:5" x14ac:dyDescent="0.2">
      <c r="A140" s="487"/>
      <c r="B140" s="487"/>
      <c r="C140" s="487"/>
      <c r="D140" s="487"/>
      <c r="E140" s="487"/>
    </row>
    <row r="141" spans="1:5" x14ac:dyDescent="0.2">
      <c r="A141" s="487"/>
      <c r="B141" s="487"/>
      <c r="C141" s="487"/>
      <c r="D141" s="487"/>
      <c r="E141" s="487"/>
    </row>
    <row r="142" spans="1:5" x14ac:dyDescent="0.2">
      <c r="A142" s="487"/>
      <c r="B142" s="487"/>
      <c r="C142" s="487"/>
      <c r="D142" s="487"/>
      <c r="E142" s="487"/>
    </row>
    <row r="143" spans="1:5" x14ac:dyDescent="0.2">
      <c r="A143" s="487"/>
      <c r="B143" s="487"/>
      <c r="C143" s="487"/>
      <c r="D143" s="487"/>
      <c r="E143" s="487"/>
    </row>
    <row r="144" spans="1:5" x14ac:dyDescent="0.2">
      <c r="A144" s="487"/>
      <c r="B144" s="487"/>
      <c r="C144" s="487"/>
      <c r="D144" s="487"/>
      <c r="E144" s="487"/>
    </row>
    <row r="145" spans="1:5" x14ac:dyDescent="0.2">
      <c r="A145" s="487"/>
      <c r="B145" s="487"/>
      <c r="C145" s="487"/>
      <c r="D145" s="487"/>
      <c r="E145" s="487"/>
    </row>
    <row r="146" spans="1:5" x14ac:dyDescent="0.2">
      <c r="A146" s="487"/>
      <c r="B146" s="487"/>
      <c r="C146" s="487"/>
      <c r="D146" s="487"/>
      <c r="E146" s="487"/>
    </row>
    <row r="147" spans="1:5" x14ac:dyDescent="0.2">
      <c r="A147" s="487"/>
      <c r="B147" s="487"/>
      <c r="C147" s="487"/>
      <c r="D147" s="487"/>
      <c r="E147" s="487"/>
    </row>
    <row r="148" spans="1:5" x14ac:dyDescent="0.2">
      <c r="A148" s="487"/>
      <c r="B148" s="487"/>
      <c r="C148" s="487"/>
      <c r="D148" s="487"/>
      <c r="E148" s="487"/>
    </row>
    <row r="149" spans="1:5" x14ac:dyDescent="0.2">
      <c r="A149" s="487"/>
      <c r="B149" s="487"/>
      <c r="C149" s="487"/>
      <c r="D149" s="487"/>
      <c r="E149" s="487"/>
    </row>
    <row r="150" spans="1:5" x14ac:dyDescent="0.2">
      <c r="A150" s="487"/>
      <c r="B150" s="487"/>
      <c r="C150" s="487"/>
      <c r="D150" s="487"/>
      <c r="E150" s="487"/>
    </row>
    <row r="151" spans="1:5" x14ac:dyDescent="0.2">
      <c r="A151" s="487"/>
      <c r="B151" s="487"/>
      <c r="C151" s="487"/>
      <c r="D151" s="487"/>
      <c r="E151" s="487"/>
    </row>
    <row r="152" spans="1:5" x14ac:dyDescent="0.2">
      <c r="A152" s="487"/>
      <c r="B152" s="487"/>
      <c r="C152" s="487"/>
      <c r="D152" s="487"/>
      <c r="E152" s="487"/>
    </row>
    <row r="153" spans="1:5" x14ac:dyDescent="0.2">
      <c r="A153" s="487"/>
      <c r="B153" s="487"/>
      <c r="C153" s="487"/>
      <c r="D153" s="487"/>
      <c r="E153" s="487"/>
    </row>
    <row r="154" spans="1:5" x14ac:dyDescent="0.2">
      <c r="A154" s="487"/>
      <c r="B154" s="487"/>
      <c r="C154" s="487"/>
      <c r="D154" s="487"/>
      <c r="E154" s="487"/>
    </row>
    <row r="155" spans="1:5" x14ac:dyDescent="0.2">
      <c r="A155" s="487"/>
      <c r="B155" s="487"/>
      <c r="C155" s="487"/>
      <c r="D155" s="487"/>
      <c r="E155" s="487"/>
    </row>
    <row r="156" spans="1:5" x14ac:dyDescent="0.2">
      <c r="A156" s="487"/>
      <c r="B156" s="487"/>
      <c r="C156" s="487"/>
      <c r="D156" s="487"/>
      <c r="E156" s="487"/>
    </row>
    <row r="157" spans="1:5" x14ac:dyDescent="0.2">
      <c r="A157" s="487"/>
      <c r="B157" s="487"/>
      <c r="C157" s="487"/>
      <c r="D157" s="487"/>
      <c r="E157" s="487"/>
    </row>
    <row r="158" spans="1:5" x14ac:dyDescent="0.2">
      <c r="A158" s="487"/>
      <c r="B158" s="487"/>
      <c r="C158" s="487"/>
      <c r="D158" s="487"/>
      <c r="E158" s="487"/>
    </row>
    <row r="159" spans="1:5" x14ac:dyDescent="0.2">
      <c r="A159" s="487"/>
      <c r="B159" s="487"/>
      <c r="C159" s="487"/>
      <c r="D159" s="487"/>
      <c r="E159" s="487"/>
    </row>
    <row r="160" spans="1:5" x14ac:dyDescent="0.2">
      <c r="A160" s="487"/>
      <c r="B160" s="487"/>
      <c r="C160" s="487"/>
      <c r="D160" s="487"/>
      <c r="E160" s="487"/>
    </row>
    <row r="161" spans="1:5" x14ac:dyDescent="0.2">
      <c r="A161" s="487"/>
      <c r="B161" s="487"/>
      <c r="C161" s="487"/>
      <c r="D161" s="487"/>
      <c r="E161" s="487"/>
    </row>
    <row r="162" spans="1:5" x14ac:dyDescent="0.2">
      <c r="A162" s="487"/>
      <c r="B162" s="487"/>
      <c r="C162" s="487"/>
      <c r="D162" s="487"/>
      <c r="E162" s="487"/>
    </row>
    <row r="163" spans="1:5" x14ac:dyDescent="0.2">
      <c r="A163" s="487"/>
      <c r="B163" s="487"/>
      <c r="C163" s="487"/>
      <c r="D163" s="487"/>
      <c r="E163" s="487"/>
    </row>
    <row r="164" spans="1:5" x14ac:dyDescent="0.2">
      <c r="A164" s="487"/>
      <c r="B164" s="487"/>
      <c r="C164" s="487"/>
      <c r="D164" s="487"/>
      <c r="E164" s="487"/>
    </row>
    <row r="165" spans="1:5" x14ac:dyDescent="0.2">
      <c r="A165" s="487"/>
      <c r="B165" s="487"/>
      <c r="C165" s="487"/>
      <c r="D165" s="487"/>
      <c r="E165" s="487"/>
    </row>
    <row r="166" spans="1:5" x14ac:dyDescent="0.2">
      <c r="A166" s="487"/>
      <c r="B166" s="487"/>
      <c r="C166" s="487"/>
      <c r="D166" s="487"/>
      <c r="E166" s="487"/>
    </row>
    <row r="167" spans="1:5" x14ac:dyDescent="0.2">
      <c r="A167" s="487"/>
      <c r="B167" s="487"/>
      <c r="C167" s="487"/>
      <c r="D167" s="487"/>
      <c r="E167" s="487"/>
    </row>
    <row r="168" spans="1:5" x14ac:dyDescent="0.2">
      <c r="A168" s="487"/>
      <c r="B168" s="487"/>
      <c r="C168" s="487"/>
      <c r="D168" s="487"/>
      <c r="E168" s="487"/>
    </row>
    <row r="169" spans="1:5" x14ac:dyDescent="0.2">
      <c r="A169" s="487"/>
      <c r="B169" s="487"/>
      <c r="C169" s="487"/>
      <c r="D169" s="487"/>
      <c r="E169" s="487"/>
    </row>
    <row r="170" spans="1:5" x14ac:dyDescent="0.2">
      <c r="A170" s="487"/>
      <c r="B170" s="487"/>
      <c r="C170" s="487"/>
      <c r="D170" s="487"/>
      <c r="E170" s="487"/>
    </row>
    <row r="171" spans="1:5" x14ac:dyDescent="0.2">
      <c r="A171" s="487"/>
      <c r="B171" s="487"/>
      <c r="C171" s="487"/>
      <c r="D171" s="487"/>
      <c r="E171" s="487"/>
    </row>
    <row r="172" spans="1:5" x14ac:dyDescent="0.2">
      <c r="A172" s="487"/>
      <c r="B172" s="487"/>
      <c r="C172" s="487"/>
      <c r="D172" s="487"/>
      <c r="E172" s="487"/>
    </row>
    <row r="173" spans="1:5" x14ac:dyDescent="0.2">
      <c r="A173" s="487"/>
      <c r="B173" s="487"/>
      <c r="C173" s="487"/>
      <c r="D173" s="487"/>
      <c r="E173" s="487"/>
    </row>
    <row r="174" spans="1:5" x14ac:dyDescent="0.2">
      <c r="A174" s="487"/>
      <c r="B174" s="487"/>
      <c r="C174" s="487"/>
      <c r="D174" s="487"/>
      <c r="E174" s="487"/>
    </row>
    <row r="175" spans="1:5" x14ac:dyDescent="0.2">
      <c r="A175" s="487"/>
      <c r="B175" s="487"/>
      <c r="C175" s="487"/>
      <c r="D175" s="487"/>
      <c r="E175" s="487"/>
    </row>
    <row r="176" spans="1:5" x14ac:dyDescent="0.2">
      <c r="A176" s="487"/>
      <c r="B176" s="487"/>
      <c r="C176" s="487"/>
      <c r="D176" s="487"/>
      <c r="E176" s="487"/>
    </row>
    <row r="177" spans="1:5" x14ac:dyDescent="0.2">
      <c r="A177" s="487"/>
      <c r="B177" s="487"/>
      <c r="C177" s="487"/>
      <c r="D177" s="487"/>
      <c r="E177" s="487"/>
    </row>
    <row r="178" spans="1:5" x14ac:dyDescent="0.2">
      <c r="A178" s="487"/>
      <c r="B178" s="487"/>
      <c r="C178" s="487"/>
      <c r="D178" s="487"/>
      <c r="E178" s="487"/>
    </row>
    <row r="179" spans="1:5" x14ac:dyDescent="0.2">
      <c r="A179" s="487"/>
      <c r="B179" s="487"/>
      <c r="C179" s="487"/>
      <c r="D179" s="487"/>
      <c r="E179" s="487"/>
    </row>
    <row r="180" spans="1:5" x14ac:dyDescent="0.2">
      <c r="A180" s="487"/>
      <c r="B180" s="487"/>
      <c r="C180" s="487"/>
      <c r="D180" s="487"/>
      <c r="E180" s="487"/>
    </row>
    <row r="181" spans="1:5" x14ac:dyDescent="0.2">
      <c r="A181" s="487"/>
      <c r="B181" s="487"/>
      <c r="C181" s="487"/>
      <c r="D181" s="487"/>
      <c r="E181" s="487"/>
    </row>
    <row r="182" spans="1:5" x14ac:dyDescent="0.2">
      <c r="A182" s="487"/>
      <c r="B182" s="487"/>
      <c r="C182" s="487"/>
      <c r="D182" s="487"/>
      <c r="E182" s="487"/>
    </row>
    <row r="183" spans="1:5" x14ac:dyDescent="0.2">
      <c r="A183" s="487"/>
      <c r="B183" s="487"/>
      <c r="C183" s="487"/>
      <c r="D183" s="487"/>
      <c r="E183" s="487"/>
    </row>
    <row r="184" spans="1:5" x14ac:dyDescent="0.2">
      <c r="A184" s="487"/>
      <c r="B184" s="487"/>
      <c r="C184" s="487"/>
      <c r="D184" s="487"/>
      <c r="E184" s="487"/>
    </row>
    <row r="185" spans="1:5" x14ac:dyDescent="0.2">
      <c r="A185" s="487"/>
      <c r="B185" s="487"/>
      <c r="C185" s="487"/>
      <c r="D185" s="487"/>
      <c r="E185" s="487"/>
    </row>
    <row r="186" spans="1:5" x14ac:dyDescent="0.2">
      <c r="A186" s="487"/>
      <c r="B186" s="487"/>
      <c r="C186" s="487"/>
      <c r="D186" s="487"/>
      <c r="E186" s="487"/>
    </row>
    <row r="187" spans="1:5" x14ac:dyDescent="0.2">
      <c r="A187" s="487"/>
      <c r="B187" s="487"/>
      <c r="C187" s="487"/>
      <c r="D187" s="487"/>
      <c r="E187" s="487"/>
    </row>
    <row r="188" spans="1:5" x14ac:dyDescent="0.2">
      <c r="A188" s="487"/>
      <c r="B188" s="487"/>
      <c r="C188" s="487"/>
      <c r="D188" s="487"/>
      <c r="E188" s="487"/>
    </row>
    <row r="189" spans="1:5" x14ac:dyDescent="0.2">
      <c r="A189" s="487"/>
      <c r="B189" s="487"/>
      <c r="C189" s="487"/>
      <c r="D189" s="487"/>
      <c r="E189" s="487"/>
    </row>
    <row r="190" spans="1:5" x14ac:dyDescent="0.2">
      <c r="A190" s="487"/>
      <c r="B190" s="487"/>
      <c r="C190" s="487"/>
      <c r="D190" s="487"/>
      <c r="E190" s="487"/>
    </row>
    <row r="191" spans="1:5" x14ac:dyDescent="0.2">
      <c r="A191" s="487"/>
      <c r="B191" s="487"/>
      <c r="C191" s="487"/>
      <c r="D191" s="487"/>
      <c r="E191" s="487"/>
    </row>
    <row r="192" spans="1:5" x14ac:dyDescent="0.2">
      <c r="A192" s="487"/>
      <c r="B192" s="487"/>
      <c r="C192" s="487"/>
      <c r="D192" s="487"/>
      <c r="E192" s="487"/>
    </row>
    <row r="193" spans="1:5" x14ac:dyDescent="0.2">
      <c r="A193" s="487"/>
      <c r="B193" s="487"/>
      <c r="C193" s="487"/>
      <c r="D193" s="487"/>
      <c r="E193" s="487"/>
    </row>
    <row r="194" spans="1:5" x14ac:dyDescent="0.2">
      <c r="A194" s="487"/>
      <c r="B194" s="487"/>
      <c r="C194" s="487"/>
      <c r="D194" s="487"/>
      <c r="E194" s="487"/>
    </row>
    <row r="195" spans="1:5" x14ac:dyDescent="0.2">
      <c r="A195" s="487"/>
      <c r="B195" s="487"/>
      <c r="C195" s="487"/>
      <c r="D195" s="487"/>
      <c r="E195" s="487"/>
    </row>
    <row r="196" spans="1:5" x14ac:dyDescent="0.2">
      <c r="A196" s="487"/>
      <c r="B196" s="487"/>
      <c r="C196" s="487"/>
      <c r="D196" s="487"/>
      <c r="E196" s="487"/>
    </row>
    <row r="197" spans="1:5" x14ac:dyDescent="0.2">
      <c r="A197" s="487"/>
      <c r="B197" s="487"/>
      <c r="C197" s="487"/>
      <c r="D197" s="487"/>
      <c r="E197" s="487"/>
    </row>
    <row r="198" spans="1:5" x14ac:dyDescent="0.2">
      <c r="A198" s="487"/>
      <c r="B198" s="487"/>
      <c r="C198" s="487"/>
      <c r="D198" s="487"/>
      <c r="E198" s="487"/>
    </row>
    <row r="199" spans="1:5" x14ac:dyDescent="0.2">
      <c r="A199" s="487"/>
      <c r="B199" s="487"/>
      <c r="C199" s="487"/>
      <c r="D199" s="487"/>
      <c r="E199" s="487"/>
    </row>
    <row r="200" spans="1:5" x14ac:dyDescent="0.2">
      <c r="A200" s="487"/>
      <c r="B200" s="487"/>
      <c r="C200" s="487"/>
      <c r="D200" s="487"/>
      <c r="E200" s="487"/>
    </row>
    <row r="201" spans="1:5" x14ac:dyDescent="0.2">
      <c r="A201" s="487"/>
      <c r="B201" s="487"/>
      <c r="C201" s="487"/>
      <c r="D201" s="487"/>
      <c r="E201" s="487"/>
    </row>
    <row r="202" spans="1:5" x14ac:dyDescent="0.2">
      <c r="A202" s="487"/>
      <c r="B202" s="487"/>
      <c r="C202" s="487"/>
      <c r="D202" s="487"/>
      <c r="E202" s="487"/>
    </row>
    <row r="203" spans="1:5" x14ac:dyDescent="0.2">
      <c r="A203" s="487"/>
      <c r="B203" s="487"/>
      <c r="C203" s="487"/>
      <c r="D203" s="487"/>
      <c r="E203" s="487"/>
    </row>
    <row r="204" spans="1:5" x14ac:dyDescent="0.2">
      <c r="A204" s="487"/>
      <c r="B204" s="487"/>
      <c r="C204" s="487"/>
      <c r="D204" s="487"/>
      <c r="E204" s="487"/>
    </row>
    <row r="205" spans="1:5" x14ac:dyDescent="0.2">
      <c r="A205" s="487"/>
      <c r="B205" s="487"/>
      <c r="C205" s="487"/>
      <c r="D205" s="487"/>
      <c r="E205" s="487"/>
    </row>
    <row r="206" spans="1:5" x14ac:dyDescent="0.2">
      <c r="A206" s="487"/>
      <c r="B206" s="487"/>
      <c r="C206" s="487"/>
      <c r="D206" s="487"/>
      <c r="E206" s="487"/>
    </row>
    <row r="207" spans="1:5" x14ac:dyDescent="0.2">
      <c r="A207" s="487"/>
      <c r="B207" s="487"/>
      <c r="C207" s="487"/>
      <c r="D207" s="487"/>
      <c r="E207" s="487"/>
    </row>
    <row r="208" spans="1:5" x14ac:dyDescent="0.2">
      <c r="A208" s="487"/>
      <c r="B208" s="487"/>
      <c r="C208" s="487"/>
      <c r="D208" s="487"/>
      <c r="E208" s="487"/>
    </row>
    <row r="209" spans="1:5" x14ac:dyDescent="0.2">
      <c r="A209" s="487"/>
      <c r="B209" s="487"/>
      <c r="C209" s="487"/>
      <c r="D209" s="487"/>
      <c r="E209" s="487"/>
    </row>
    <row r="210" spans="1:5" x14ac:dyDescent="0.2">
      <c r="A210" s="487"/>
      <c r="B210" s="487"/>
      <c r="C210" s="487"/>
      <c r="D210" s="487"/>
      <c r="E210" s="487"/>
    </row>
    <row r="211" spans="1:5" x14ac:dyDescent="0.2">
      <c r="A211" s="487"/>
      <c r="B211" s="487"/>
      <c r="C211" s="487"/>
      <c r="D211" s="487"/>
      <c r="E211" s="487"/>
    </row>
    <row r="212" spans="1:5" x14ac:dyDescent="0.2">
      <c r="A212" s="487"/>
      <c r="B212" s="487"/>
      <c r="C212" s="487"/>
      <c r="D212" s="487"/>
      <c r="E212" s="487"/>
    </row>
    <row r="213" spans="1:5" x14ac:dyDescent="0.2">
      <c r="A213" s="487"/>
      <c r="B213" s="487"/>
      <c r="C213" s="487"/>
      <c r="D213" s="487"/>
      <c r="E213" s="487"/>
    </row>
    <row r="214" spans="1:5" x14ac:dyDescent="0.2">
      <c r="A214" s="487"/>
      <c r="B214" s="487"/>
      <c r="C214" s="487"/>
      <c r="D214" s="487"/>
      <c r="E214" s="487"/>
    </row>
    <row r="215" spans="1:5" x14ac:dyDescent="0.2">
      <c r="A215" s="487"/>
      <c r="B215" s="487"/>
      <c r="C215" s="487"/>
      <c r="D215" s="487"/>
      <c r="E215" s="487"/>
    </row>
    <row r="216" spans="1:5" x14ac:dyDescent="0.2">
      <c r="A216" s="487"/>
      <c r="B216" s="487"/>
      <c r="C216" s="487"/>
      <c r="D216" s="487"/>
      <c r="E216" s="487"/>
    </row>
    <row r="217" spans="1:5" x14ac:dyDescent="0.2">
      <c r="A217" s="487"/>
      <c r="B217" s="487"/>
      <c r="C217" s="487"/>
      <c r="D217" s="487"/>
      <c r="E217" s="487"/>
    </row>
    <row r="218" spans="1:5" x14ac:dyDescent="0.2">
      <c r="A218" s="487"/>
      <c r="B218" s="487"/>
      <c r="C218" s="487"/>
      <c r="D218" s="487"/>
      <c r="E218" s="487"/>
    </row>
    <row r="219" spans="1:5" x14ac:dyDescent="0.2">
      <c r="A219" s="487"/>
      <c r="B219" s="487"/>
      <c r="C219" s="487"/>
      <c r="D219" s="487"/>
      <c r="E219" s="487"/>
    </row>
    <row r="220" spans="1:5" x14ac:dyDescent="0.2">
      <c r="A220" s="487"/>
      <c r="B220" s="487"/>
      <c r="C220" s="487"/>
      <c r="D220" s="487"/>
      <c r="E220" s="487"/>
    </row>
    <row r="221" spans="1:5" x14ac:dyDescent="0.2">
      <c r="A221" s="487"/>
      <c r="B221" s="487"/>
      <c r="C221" s="487"/>
      <c r="D221" s="487"/>
      <c r="E221" s="487"/>
    </row>
    <row r="222" spans="1:5" x14ac:dyDescent="0.2">
      <c r="A222" s="487"/>
      <c r="B222" s="487"/>
      <c r="C222" s="487"/>
      <c r="D222" s="487"/>
      <c r="E222" s="487"/>
    </row>
    <row r="223" spans="1:5" x14ac:dyDescent="0.2">
      <c r="A223" s="487"/>
      <c r="B223" s="487"/>
      <c r="C223" s="487"/>
      <c r="D223" s="487"/>
      <c r="E223" s="487"/>
    </row>
    <row r="224" spans="1:5" x14ac:dyDescent="0.2">
      <c r="A224" s="487"/>
      <c r="B224" s="487"/>
      <c r="C224" s="487"/>
      <c r="D224" s="487"/>
      <c r="E224" s="487"/>
    </row>
    <row r="225" spans="1:5" x14ac:dyDescent="0.2">
      <c r="A225" s="487"/>
      <c r="B225" s="487"/>
      <c r="C225" s="487"/>
      <c r="D225" s="487"/>
      <c r="E225" s="487"/>
    </row>
    <row r="226" spans="1:5" x14ac:dyDescent="0.2">
      <c r="A226" s="487"/>
      <c r="B226" s="487"/>
      <c r="C226" s="487"/>
      <c r="D226" s="487"/>
      <c r="E226" s="487"/>
    </row>
    <row r="227" spans="1:5" x14ac:dyDescent="0.2">
      <c r="A227" s="487"/>
      <c r="B227" s="487"/>
      <c r="C227" s="487"/>
      <c r="D227" s="487"/>
      <c r="E227" s="487"/>
    </row>
    <row r="228" spans="1:5" x14ac:dyDescent="0.2">
      <c r="A228" s="487"/>
      <c r="B228" s="487"/>
      <c r="C228" s="487"/>
      <c r="D228" s="487"/>
      <c r="E228" s="487"/>
    </row>
    <row r="229" spans="1:5" x14ac:dyDescent="0.2">
      <c r="A229" s="487"/>
      <c r="B229" s="487"/>
      <c r="C229" s="487"/>
      <c r="D229" s="487"/>
      <c r="E229" s="487"/>
    </row>
    <row r="230" spans="1:5" x14ac:dyDescent="0.2">
      <c r="A230" s="487"/>
      <c r="B230" s="487"/>
      <c r="C230" s="487"/>
      <c r="D230" s="487"/>
      <c r="E230" s="487"/>
    </row>
    <row r="231" spans="1:5" x14ac:dyDescent="0.2">
      <c r="A231" s="487"/>
      <c r="B231" s="487"/>
      <c r="C231" s="487"/>
      <c r="D231" s="487"/>
      <c r="E231" s="487"/>
    </row>
    <row r="232" spans="1:5" x14ac:dyDescent="0.2">
      <c r="A232" s="487"/>
      <c r="B232" s="487"/>
      <c r="C232" s="487"/>
      <c r="D232" s="487"/>
      <c r="E232" s="487"/>
    </row>
    <row r="233" spans="1:5" x14ac:dyDescent="0.2">
      <c r="A233" s="487"/>
      <c r="B233" s="487"/>
      <c r="C233" s="487"/>
      <c r="D233" s="487"/>
      <c r="E233" s="487"/>
    </row>
    <row r="234" spans="1:5" x14ac:dyDescent="0.2">
      <c r="A234" s="487"/>
      <c r="B234" s="487"/>
      <c r="C234" s="487"/>
      <c r="D234" s="487"/>
      <c r="E234" s="487"/>
    </row>
    <row r="235" spans="1:5" x14ac:dyDescent="0.2">
      <c r="A235" s="487"/>
      <c r="B235" s="487"/>
      <c r="C235" s="487"/>
      <c r="D235" s="487"/>
      <c r="E235" s="487"/>
    </row>
    <row r="236" spans="1:5" x14ac:dyDescent="0.2">
      <c r="A236" s="487"/>
      <c r="B236" s="487"/>
      <c r="C236" s="487"/>
      <c r="D236" s="487"/>
      <c r="E236" s="487"/>
    </row>
    <row r="237" spans="1:5" x14ac:dyDescent="0.2">
      <c r="A237" s="487"/>
      <c r="B237" s="487"/>
      <c r="C237" s="487"/>
      <c r="D237" s="487"/>
      <c r="E237" s="487"/>
    </row>
    <row r="238" spans="1:5" x14ac:dyDescent="0.2">
      <c r="A238" s="487"/>
      <c r="B238" s="487"/>
      <c r="C238" s="487"/>
      <c r="D238" s="487"/>
      <c r="E238" s="487"/>
    </row>
    <row r="239" spans="1:5" x14ac:dyDescent="0.2">
      <c r="A239" s="487"/>
      <c r="B239" s="487"/>
      <c r="C239" s="487"/>
      <c r="D239" s="487"/>
      <c r="E239" s="487"/>
    </row>
    <row r="240" spans="1:5" x14ac:dyDescent="0.2">
      <c r="A240" s="487"/>
      <c r="B240" s="487"/>
      <c r="C240" s="487"/>
      <c r="D240" s="487"/>
      <c r="E240" s="487"/>
    </row>
    <row r="241" spans="1:5" x14ac:dyDescent="0.2">
      <c r="A241" s="487"/>
      <c r="B241" s="487"/>
      <c r="C241" s="487"/>
      <c r="D241" s="487"/>
      <c r="E241" s="487"/>
    </row>
    <row r="242" spans="1:5" x14ac:dyDescent="0.2">
      <c r="A242" s="487"/>
      <c r="B242" s="487"/>
      <c r="C242" s="487"/>
      <c r="D242" s="487"/>
      <c r="E242" s="487"/>
    </row>
    <row r="243" spans="1:5" x14ac:dyDescent="0.2">
      <c r="A243" s="487"/>
      <c r="B243" s="487"/>
      <c r="C243" s="487"/>
      <c r="D243" s="487"/>
      <c r="E243" s="487"/>
    </row>
    <row r="244" spans="1:5" x14ac:dyDescent="0.2">
      <c r="A244" s="487"/>
      <c r="B244" s="487"/>
      <c r="C244" s="487"/>
      <c r="D244" s="487"/>
      <c r="E244" s="487"/>
    </row>
    <row r="245" spans="1:5" x14ac:dyDescent="0.2">
      <c r="A245" s="487"/>
      <c r="B245" s="487"/>
      <c r="C245" s="487"/>
      <c r="D245" s="487"/>
      <c r="E245" s="487"/>
    </row>
    <row r="246" spans="1:5" x14ac:dyDescent="0.2">
      <c r="A246" s="487"/>
      <c r="B246" s="487"/>
      <c r="C246" s="487"/>
      <c r="D246" s="487"/>
      <c r="E246" s="487"/>
    </row>
    <row r="247" spans="1:5" x14ac:dyDescent="0.2">
      <c r="A247" s="487"/>
      <c r="B247" s="487"/>
      <c r="C247" s="487"/>
      <c r="D247" s="487"/>
      <c r="E247" s="487"/>
    </row>
    <row r="248" spans="1:5" x14ac:dyDescent="0.2">
      <c r="A248" s="487"/>
      <c r="B248" s="487"/>
      <c r="C248" s="487"/>
      <c r="D248" s="487"/>
      <c r="E248" s="487"/>
    </row>
    <row r="249" spans="1:5" x14ac:dyDescent="0.2">
      <c r="A249" s="487"/>
      <c r="B249" s="487"/>
      <c r="C249" s="487"/>
      <c r="D249" s="487"/>
      <c r="E249" s="487"/>
    </row>
    <row r="250" spans="1:5" x14ac:dyDescent="0.2">
      <c r="A250" s="487"/>
      <c r="B250" s="487"/>
      <c r="C250" s="487"/>
      <c r="D250" s="487"/>
      <c r="E250" s="487"/>
    </row>
    <row r="251" spans="1:5" x14ac:dyDescent="0.2">
      <c r="A251" s="487"/>
      <c r="B251" s="487"/>
      <c r="C251" s="487"/>
      <c r="D251" s="487"/>
      <c r="E251" s="487"/>
    </row>
    <row r="252" spans="1:5" x14ac:dyDescent="0.2">
      <c r="A252" s="487"/>
      <c r="B252" s="487"/>
      <c r="C252" s="487"/>
      <c r="D252" s="487"/>
      <c r="E252" s="487"/>
    </row>
    <row r="253" spans="1:5" x14ac:dyDescent="0.2">
      <c r="A253" s="487"/>
      <c r="B253" s="487"/>
      <c r="C253" s="487"/>
      <c r="D253" s="487"/>
      <c r="E253" s="487"/>
    </row>
    <row r="254" spans="1:5" x14ac:dyDescent="0.2">
      <c r="A254" s="487"/>
      <c r="B254" s="487"/>
      <c r="C254" s="487"/>
      <c r="D254" s="487"/>
      <c r="E254" s="487"/>
    </row>
    <row r="255" spans="1:5" x14ac:dyDescent="0.2">
      <c r="A255" s="487"/>
      <c r="B255" s="487"/>
      <c r="C255" s="487"/>
      <c r="D255" s="487"/>
      <c r="E255" s="487"/>
    </row>
    <row r="256" spans="1:5" x14ac:dyDescent="0.2">
      <c r="A256" s="487"/>
      <c r="B256" s="487"/>
      <c r="C256" s="487"/>
      <c r="D256" s="487"/>
      <c r="E256" s="487"/>
    </row>
    <row r="257" spans="1:5" x14ac:dyDescent="0.2">
      <c r="A257" s="487"/>
      <c r="B257" s="487"/>
      <c r="C257" s="487"/>
      <c r="D257" s="487"/>
      <c r="E257" s="487"/>
    </row>
    <row r="258" spans="1:5" x14ac:dyDescent="0.2">
      <c r="A258" s="487"/>
      <c r="B258" s="487"/>
      <c r="C258" s="487"/>
      <c r="D258" s="487"/>
      <c r="E258" s="487"/>
    </row>
    <row r="259" spans="1:5" x14ac:dyDescent="0.2">
      <c r="A259" s="487"/>
      <c r="B259" s="487"/>
      <c r="C259" s="487"/>
      <c r="D259" s="487"/>
      <c r="E259" s="487"/>
    </row>
    <row r="260" spans="1:5" x14ac:dyDescent="0.2">
      <c r="A260" s="487"/>
      <c r="B260" s="487"/>
      <c r="C260" s="487"/>
      <c r="D260" s="487"/>
      <c r="E260" s="487"/>
    </row>
    <row r="261" spans="1:5" x14ac:dyDescent="0.2">
      <c r="A261" s="487"/>
      <c r="B261" s="487"/>
      <c r="C261" s="487"/>
      <c r="D261" s="487"/>
      <c r="E261" s="487"/>
    </row>
    <row r="262" spans="1:5" x14ac:dyDescent="0.2">
      <c r="A262" s="487"/>
      <c r="B262" s="487"/>
      <c r="C262" s="487"/>
      <c r="D262" s="487"/>
      <c r="E262" s="487"/>
    </row>
    <row r="263" spans="1:5" x14ac:dyDescent="0.2">
      <c r="A263" s="487"/>
      <c r="B263" s="487"/>
      <c r="C263" s="487"/>
      <c r="D263" s="487"/>
      <c r="E263" s="487"/>
    </row>
    <row r="264" spans="1:5" x14ac:dyDescent="0.2">
      <c r="A264" s="487"/>
      <c r="B264" s="487"/>
      <c r="C264" s="487"/>
      <c r="D264" s="487"/>
      <c r="E264" s="487"/>
    </row>
    <row r="265" spans="1:5" x14ac:dyDescent="0.2">
      <c r="A265" s="487"/>
      <c r="B265" s="487"/>
      <c r="C265" s="487"/>
      <c r="D265" s="487"/>
      <c r="E265" s="487"/>
    </row>
    <row r="266" spans="1:5" x14ac:dyDescent="0.2">
      <c r="A266" s="487"/>
      <c r="B266" s="487"/>
      <c r="C266" s="487"/>
      <c r="D266" s="487"/>
      <c r="E266" s="487"/>
    </row>
    <row r="267" spans="1:5" x14ac:dyDescent="0.2">
      <c r="A267" s="487"/>
      <c r="B267" s="487"/>
      <c r="C267" s="487"/>
      <c r="D267" s="487"/>
      <c r="E267" s="487"/>
    </row>
    <row r="268" spans="1:5" x14ac:dyDescent="0.2">
      <c r="A268" s="487"/>
      <c r="B268" s="487"/>
      <c r="C268" s="487"/>
      <c r="D268" s="487"/>
      <c r="E268" s="487"/>
    </row>
    <row r="269" spans="1:5" x14ac:dyDescent="0.2">
      <c r="A269" s="487"/>
      <c r="B269" s="487"/>
      <c r="C269" s="487"/>
      <c r="D269" s="487"/>
      <c r="E269" s="487"/>
    </row>
    <row r="270" spans="1:5" x14ac:dyDescent="0.2">
      <c r="A270" s="487"/>
      <c r="B270" s="487"/>
      <c r="C270" s="487"/>
      <c r="D270" s="487"/>
      <c r="E270" s="487"/>
    </row>
    <row r="271" spans="1:5" x14ac:dyDescent="0.2">
      <c r="A271" s="487"/>
      <c r="B271" s="487"/>
      <c r="C271" s="487"/>
      <c r="D271" s="487"/>
      <c r="E271" s="487"/>
    </row>
    <row r="272" spans="1:5" x14ac:dyDescent="0.2">
      <c r="A272" s="487"/>
      <c r="B272" s="487"/>
      <c r="C272" s="487"/>
      <c r="D272" s="487"/>
      <c r="E272" s="487"/>
    </row>
    <row r="273" spans="1:5" x14ac:dyDescent="0.2">
      <c r="A273" s="487"/>
      <c r="B273" s="487"/>
      <c r="C273" s="487"/>
      <c r="D273" s="487"/>
      <c r="E273" s="487"/>
    </row>
    <row r="274" spans="1:5" x14ac:dyDescent="0.2">
      <c r="A274" s="487"/>
      <c r="B274" s="487"/>
      <c r="C274" s="487"/>
      <c r="D274" s="487"/>
      <c r="E274" s="487"/>
    </row>
    <row r="275" spans="1:5" x14ac:dyDescent="0.2">
      <c r="A275" s="487"/>
      <c r="B275" s="487"/>
      <c r="C275" s="487"/>
      <c r="D275" s="487"/>
      <c r="E275" s="487"/>
    </row>
    <row r="276" spans="1:5" x14ac:dyDescent="0.2">
      <c r="A276" s="487"/>
      <c r="B276" s="487"/>
      <c r="C276" s="487"/>
      <c r="D276" s="487"/>
      <c r="E276" s="487"/>
    </row>
    <row r="277" spans="1:5" x14ac:dyDescent="0.2">
      <c r="A277" s="487"/>
      <c r="B277" s="487"/>
      <c r="C277" s="487"/>
      <c r="D277" s="487"/>
      <c r="E277" s="487"/>
    </row>
    <row r="278" spans="1:5" x14ac:dyDescent="0.2">
      <c r="A278" s="487"/>
      <c r="B278" s="487"/>
      <c r="C278" s="487"/>
      <c r="D278" s="487"/>
      <c r="E278" s="487"/>
    </row>
    <row r="279" spans="1:5" x14ac:dyDescent="0.2">
      <c r="A279" s="487"/>
      <c r="B279" s="487"/>
      <c r="C279" s="487"/>
      <c r="D279" s="487"/>
      <c r="E279" s="487"/>
    </row>
    <row r="280" spans="1:5" x14ac:dyDescent="0.2">
      <c r="A280" s="487"/>
      <c r="B280" s="487"/>
      <c r="C280" s="487"/>
      <c r="D280" s="487"/>
      <c r="E280" s="487"/>
    </row>
    <row r="281" spans="1:5" x14ac:dyDescent="0.2">
      <c r="A281" s="487"/>
      <c r="B281" s="487"/>
      <c r="C281" s="487"/>
      <c r="D281" s="487"/>
      <c r="E281" s="487"/>
    </row>
    <row r="282" spans="1:5" x14ac:dyDescent="0.2">
      <c r="A282" s="487"/>
      <c r="B282" s="487"/>
      <c r="C282" s="487"/>
      <c r="D282" s="487"/>
      <c r="E282" s="487"/>
    </row>
    <row r="283" spans="1:5" x14ac:dyDescent="0.2">
      <c r="A283" s="487"/>
      <c r="B283" s="487"/>
      <c r="C283" s="487"/>
      <c r="D283" s="487"/>
      <c r="E283" s="487"/>
    </row>
    <row r="284" spans="1:5" x14ac:dyDescent="0.2">
      <c r="A284" s="487"/>
      <c r="B284" s="487"/>
      <c r="C284" s="487"/>
      <c r="D284" s="487"/>
      <c r="E284" s="487"/>
    </row>
    <row r="285" spans="1:5" x14ac:dyDescent="0.2">
      <c r="A285" s="487"/>
      <c r="B285" s="487"/>
      <c r="C285" s="487"/>
      <c r="D285" s="487"/>
      <c r="E285" s="487"/>
    </row>
    <row r="286" spans="1:5" x14ac:dyDescent="0.2">
      <c r="A286" s="487"/>
      <c r="B286" s="487"/>
      <c r="C286" s="487"/>
      <c r="D286" s="487"/>
      <c r="E286" s="487"/>
    </row>
  </sheetData>
  <hyperlinks>
    <hyperlink ref="B26" r:id="rId1"/>
  </hyperlinks>
  <printOptions horizontalCentered="1"/>
  <pageMargins left="0.39370078740157483" right="0.39370078740157483" top="0.59055118110236227" bottom="0.59055118110236227" header="0.31496062992125984" footer="0.31496062992125984"/>
  <pageSetup paperSize="9" scale="94" fitToHeight="2" orientation="portrait" r:id="rId2"/>
  <headerFooter>
    <oddFooter>&amp;C&amp;8Seite &amp;P von &amp;N</oddFooter>
  </headerFooter>
  <rowBreaks count="1" manualBreakCount="1">
    <brk id="9" max="1"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K59"/>
  <sheetViews>
    <sheetView showGridLines="0" zoomScaleNormal="100" workbookViewId="0"/>
  </sheetViews>
  <sheetFormatPr baseColWidth="10" defaultRowHeight="16.5" customHeight="1" x14ac:dyDescent="0.2"/>
  <cols>
    <col min="1" max="1" width="2.7109375" style="523" customWidth="1"/>
    <col min="2" max="2" width="17.28515625" style="523" customWidth="1"/>
    <col min="3" max="3" width="23.28515625" style="523" customWidth="1"/>
    <col min="4" max="5" width="11.42578125" style="523" customWidth="1"/>
    <col min="6" max="8" width="11.42578125" style="523"/>
    <col min="9" max="9" width="15.7109375" style="523" customWidth="1"/>
    <col min="10" max="256" width="11.42578125" style="523"/>
    <col min="257" max="257" width="2.7109375" style="523" customWidth="1"/>
    <col min="258" max="258" width="17.28515625" style="523" customWidth="1"/>
    <col min="259" max="259" width="23.28515625" style="523" customWidth="1"/>
    <col min="260" max="261" width="11.42578125" style="523" customWidth="1"/>
    <col min="262" max="264" width="11.42578125" style="523"/>
    <col min="265" max="265" width="15.7109375" style="523" customWidth="1"/>
    <col min="266" max="512" width="11.42578125" style="523"/>
    <col min="513" max="513" width="2.7109375" style="523" customWidth="1"/>
    <col min="514" max="514" width="17.28515625" style="523" customWidth="1"/>
    <col min="515" max="515" width="23.28515625" style="523" customWidth="1"/>
    <col min="516" max="517" width="11.42578125" style="523" customWidth="1"/>
    <col min="518" max="520" width="11.42578125" style="523"/>
    <col min="521" max="521" width="15.7109375" style="523" customWidth="1"/>
    <col min="522" max="768" width="11.42578125" style="523"/>
    <col min="769" max="769" width="2.7109375" style="523" customWidth="1"/>
    <col min="770" max="770" width="17.28515625" style="523" customWidth="1"/>
    <col min="771" max="771" width="23.28515625" style="523" customWidth="1"/>
    <col min="772" max="773" width="11.42578125" style="523" customWidth="1"/>
    <col min="774" max="776" width="11.42578125" style="523"/>
    <col min="777" max="777" width="15.7109375" style="523" customWidth="1"/>
    <col min="778" max="1024" width="11.42578125" style="523"/>
    <col min="1025" max="1025" width="2.7109375" style="523" customWidth="1"/>
    <col min="1026" max="1026" width="17.28515625" style="523" customWidth="1"/>
    <col min="1027" max="1027" width="23.28515625" style="523" customWidth="1"/>
    <col min="1028" max="1029" width="11.42578125" style="523" customWidth="1"/>
    <col min="1030" max="1032" width="11.42578125" style="523"/>
    <col min="1033" max="1033" width="15.7109375" style="523" customWidth="1"/>
    <col min="1034" max="1280" width="11.42578125" style="523"/>
    <col min="1281" max="1281" width="2.7109375" style="523" customWidth="1"/>
    <col min="1282" max="1282" width="17.28515625" style="523" customWidth="1"/>
    <col min="1283" max="1283" width="23.28515625" style="523" customWidth="1"/>
    <col min="1284" max="1285" width="11.42578125" style="523" customWidth="1"/>
    <col min="1286" max="1288" width="11.42578125" style="523"/>
    <col min="1289" max="1289" width="15.7109375" style="523" customWidth="1"/>
    <col min="1290" max="1536" width="11.42578125" style="523"/>
    <col min="1537" max="1537" width="2.7109375" style="523" customWidth="1"/>
    <col min="1538" max="1538" width="17.28515625" style="523" customWidth="1"/>
    <col min="1539" max="1539" width="23.28515625" style="523" customWidth="1"/>
    <col min="1540" max="1541" width="11.42578125" style="523" customWidth="1"/>
    <col min="1542" max="1544" width="11.42578125" style="523"/>
    <col min="1545" max="1545" width="15.7109375" style="523" customWidth="1"/>
    <col min="1546" max="1792" width="11.42578125" style="523"/>
    <col min="1793" max="1793" width="2.7109375" style="523" customWidth="1"/>
    <col min="1794" max="1794" width="17.28515625" style="523" customWidth="1"/>
    <col min="1795" max="1795" width="23.28515625" style="523" customWidth="1"/>
    <col min="1796" max="1797" width="11.42578125" style="523" customWidth="1"/>
    <col min="1798" max="1800" width="11.42578125" style="523"/>
    <col min="1801" max="1801" width="15.7109375" style="523" customWidth="1"/>
    <col min="1802" max="2048" width="11.42578125" style="523"/>
    <col min="2049" max="2049" width="2.7109375" style="523" customWidth="1"/>
    <col min="2050" max="2050" width="17.28515625" style="523" customWidth="1"/>
    <col min="2051" max="2051" width="23.28515625" style="523" customWidth="1"/>
    <col min="2052" max="2053" width="11.42578125" style="523" customWidth="1"/>
    <col min="2054" max="2056" width="11.42578125" style="523"/>
    <col min="2057" max="2057" width="15.7109375" style="523" customWidth="1"/>
    <col min="2058" max="2304" width="11.42578125" style="523"/>
    <col min="2305" max="2305" width="2.7109375" style="523" customWidth="1"/>
    <col min="2306" max="2306" width="17.28515625" style="523" customWidth="1"/>
    <col min="2307" max="2307" width="23.28515625" style="523" customWidth="1"/>
    <col min="2308" max="2309" width="11.42578125" style="523" customWidth="1"/>
    <col min="2310" max="2312" width="11.42578125" style="523"/>
    <col min="2313" max="2313" width="15.7109375" style="523" customWidth="1"/>
    <col min="2314" max="2560" width="11.42578125" style="523"/>
    <col min="2561" max="2561" width="2.7109375" style="523" customWidth="1"/>
    <col min="2562" max="2562" width="17.28515625" style="523" customWidth="1"/>
    <col min="2563" max="2563" width="23.28515625" style="523" customWidth="1"/>
    <col min="2564" max="2565" width="11.42578125" style="523" customWidth="1"/>
    <col min="2566" max="2568" width="11.42578125" style="523"/>
    <col min="2569" max="2569" width="15.7109375" style="523" customWidth="1"/>
    <col min="2570" max="2816" width="11.42578125" style="523"/>
    <col min="2817" max="2817" width="2.7109375" style="523" customWidth="1"/>
    <col min="2818" max="2818" width="17.28515625" style="523" customWidth="1"/>
    <col min="2819" max="2819" width="23.28515625" style="523" customWidth="1"/>
    <col min="2820" max="2821" width="11.42578125" style="523" customWidth="1"/>
    <col min="2822" max="2824" width="11.42578125" style="523"/>
    <col min="2825" max="2825" width="15.7109375" style="523" customWidth="1"/>
    <col min="2826" max="3072" width="11.42578125" style="523"/>
    <col min="3073" max="3073" width="2.7109375" style="523" customWidth="1"/>
    <col min="3074" max="3074" width="17.28515625" style="523" customWidth="1"/>
    <col min="3075" max="3075" width="23.28515625" style="523" customWidth="1"/>
    <col min="3076" max="3077" width="11.42578125" style="523" customWidth="1"/>
    <col min="3078" max="3080" width="11.42578125" style="523"/>
    <col min="3081" max="3081" width="15.7109375" style="523" customWidth="1"/>
    <col min="3082" max="3328" width="11.42578125" style="523"/>
    <col min="3329" max="3329" width="2.7109375" style="523" customWidth="1"/>
    <col min="3330" max="3330" width="17.28515625" style="523" customWidth="1"/>
    <col min="3331" max="3331" width="23.28515625" style="523" customWidth="1"/>
    <col min="3332" max="3333" width="11.42578125" style="523" customWidth="1"/>
    <col min="3334" max="3336" width="11.42578125" style="523"/>
    <col min="3337" max="3337" width="15.7109375" style="523" customWidth="1"/>
    <col min="3338" max="3584" width="11.42578125" style="523"/>
    <col min="3585" max="3585" width="2.7109375" style="523" customWidth="1"/>
    <col min="3586" max="3586" width="17.28515625" style="523" customWidth="1"/>
    <col min="3587" max="3587" width="23.28515625" style="523" customWidth="1"/>
    <col min="3588" max="3589" width="11.42578125" style="523" customWidth="1"/>
    <col min="3590" max="3592" width="11.42578125" style="523"/>
    <col min="3593" max="3593" width="15.7109375" style="523" customWidth="1"/>
    <col min="3594" max="3840" width="11.42578125" style="523"/>
    <col min="3841" max="3841" width="2.7109375" style="523" customWidth="1"/>
    <col min="3842" max="3842" width="17.28515625" style="523" customWidth="1"/>
    <col min="3843" max="3843" width="23.28515625" style="523" customWidth="1"/>
    <col min="3844" max="3845" width="11.42578125" style="523" customWidth="1"/>
    <col min="3846" max="3848" width="11.42578125" style="523"/>
    <col min="3849" max="3849" width="15.7109375" style="523" customWidth="1"/>
    <col min="3850" max="4096" width="11.42578125" style="523"/>
    <col min="4097" max="4097" width="2.7109375" style="523" customWidth="1"/>
    <col min="4098" max="4098" width="17.28515625" style="523" customWidth="1"/>
    <col min="4099" max="4099" width="23.28515625" style="523" customWidth="1"/>
    <col min="4100" max="4101" width="11.42578125" style="523" customWidth="1"/>
    <col min="4102" max="4104" width="11.42578125" style="523"/>
    <col min="4105" max="4105" width="15.7109375" style="523" customWidth="1"/>
    <col min="4106" max="4352" width="11.42578125" style="523"/>
    <col min="4353" max="4353" width="2.7109375" style="523" customWidth="1"/>
    <col min="4354" max="4354" width="17.28515625" style="523" customWidth="1"/>
    <col min="4355" max="4355" width="23.28515625" style="523" customWidth="1"/>
    <col min="4356" max="4357" width="11.42578125" style="523" customWidth="1"/>
    <col min="4358" max="4360" width="11.42578125" style="523"/>
    <col min="4361" max="4361" width="15.7109375" style="523" customWidth="1"/>
    <col min="4362" max="4608" width="11.42578125" style="523"/>
    <col min="4609" max="4609" width="2.7109375" style="523" customWidth="1"/>
    <col min="4610" max="4610" width="17.28515625" style="523" customWidth="1"/>
    <col min="4611" max="4611" width="23.28515625" style="523" customWidth="1"/>
    <col min="4612" max="4613" width="11.42578125" style="523" customWidth="1"/>
    <col min="4614" max="4616" width="11.42578125" style="523"/>
    <col min="4617" max="4617" width="15.7109375" style="523" customWidth="1"/>
    <col min="4618" max="4864" width="11.42578125" style="523"/>
    <col min="4865" max="4865" width="2.7109375" style="523" customWidth="1"/>
    <col min="4866" max="4866" width="17.28515625" style="523" customWidth="1"/>
    <col min="4867" max="4867" width="23.28515625" style="523" customWidth="1"/>
    <col min="4868" max="4869" width="11.42578125" style="523" customWidth="1"/>
    <col min="4870" max="4872" width="11.42578125" style="523"/>
    <col min="4873" max="4873" width="15.7109375" style="523" customWidth="1"/>
    <col min="4874" max="5120" width="11.42578125" style="523"/>
    <col min="5121" max="5121" width="2.7109375" style="523" customWidth="1"/>
    <col min="5122" max="5122" width="17.28515625" style="523" customWidth="1"/>
    <col min="5123" max="5123" width="23.28515625" style="523" customWidth="1"/>
    <col min="5124" max="5125" width="11.42578125" style="523" customWidth="1"/>
    <col min="5126" max="5128" width="11.42578125" style="523"/>
    <col min="5129" max="5129" width="15.7109375" style="523" customWidth="1"/>
    <col min="5130" max="5376" width="11.42578125" style="523"/>
    <col min="5377" max="5377" width="2.7109375" style="523" customWidth="1"/>
    <col min="5378" max="5378" width="17.28515625" style="523" customWidth="1"/>
    <col min="5379" max="5379" width="23.28515625" style="523" customWidth="1"/>
    <col min="5380" max="5381" width="11.42578125" style="523" customWidth="1"/>
    <col min="5382" max="5384" width="11.42578125" style="523"/>
    <col min="5385" max="5385" width="15.7109375" style="523" customWidth="1"/>
    <col min="5386" max="5632" width="11.42578125" style="523"/>
    <col min="5633" max="5633" width="2.7109375" style="523" customWidth="1"/>
    <col min="5634" max="5634" width="17.28515625" style="523" customWidth="1"/>
    <col min="5635" max="5635" width="23.28515625" style="523" customWidth="1"/>
    <col min="5636" max="5637" width="11.42578125" style="523" customWidth="1"/>
    <col min="5638" max="5640" width="11.42578125" style="523"/>
    <col min="5641" max="5641" width="15.7109375" style="523" customWidth="1"/>
    <col min="5642" max="5888" width="11.42578125" style="523"/>
    <col min="5889" max="5889" width="2.7109375" style="523" customWidth="1"/>
    <col min="5890" max="5890" width="17.28515625" style="523" customWidth="1"/>
    <col min="5891" max="5891" width="23.28515625" style="523" customWidth="1"/>
    <col min="5892" max="5893" width="11.42578125" style="523" customWidth="1"/>
    <col min="5894" max="5896" width="11.42578125" style="523"/>
    <col min="5897" max="5897" width="15.7109375" style="523" customWidth="1"/>
    <col min="5898" max="6144" width="11.42578125" style="523"/>
    <col min="6145" max="6145" width="2.7109375" style="523" customWidth="1"/>
    <col min="6146" max="6146" width="17.28515625" style="523" customWidth="1"/>
    <col min="6147" max="6147" width="23.28515625" style="523" customWidth="1"/>
    <col min="6148" max="6149" width="11.42578125" style="523" customWidth="1"/>
    <col min="6150" max="6152" width="11.42578125" style="523"/>
    <col min="6153" max="6153" width="15.7109375" style="523" customWidth="1"/>
    <col min="6154" max="6400" width="11.42578125" style="523"/>
    <col min="6401" max="6401" width="2.7109375" style="523" customWidth="1"/>
    <col min="6402" max="6402" width="17.28515625" style="523" customWidth="1"/>
    <col min="6403" max="6403" width="23.28515625" style="523" customWidth="1"/>
    <col min="6404" max="6405" width="11.42578125" style="523" customWidth="1"/>
    <col min="6406" max="6408" width="11.42578125" style="523"/>
    <col min="6409" max="6409" width="15.7109375" style="523" customWidth="1"/>
    <col min="6410" max="6656" width="11.42578125" style="523"/>
    <col min="6657" max="6657" width="2.7109375" style="523" customWidth="1"/>
    <col min="6658" max="6658" width="17.28515625" style="523" customWidth="1"/>
    <col min="6659" max="6659" width="23.28515625" style="523" customWidth="1"/>
    <col min="6660" max="6661" width="11.42578125" style="523" customWidth="1"/>
    <col min="6662" max="6664" width="11.42578125" style="523"/>
    <col min="6665" max="6665" width="15.7109375" style="523" customWidth="1"/>
    <col min="6666" max="6912" width="11.42578125" style="523"/>
    <col min="6913" max="6913" width="2.7109375" style="523" customWidth="1"/>
    <col min="6914" max="6914" width="17.28515625" style="523" customWidth="1"/>
    <col min="6915" max="6915" width="23.28515625" style="523" customWidth="1"/>
    <col min="6916" max="6917" width="11.42578125" style="523" customWidth="1"/>
    <col min="6918" max="6920" width="11.42578125" style="523"/>
    <col min="6921" max="6921" width="15.7109375" style="523" customWidth="1"/>
    <col min="6922" max="7168" width="11.42578125" style="523"/>
    <col min="7169" max="7169" width="2.7109375" style="523" customWidth="1"/>
    <col min="7170" max="7170" width="17.28515625" style="523" customWidth="1"/>
    <col min="7171" max="7171" width="23.28515625" style="523" customWidth="1"/>
    <col min="7172" max="7173" width="11.42578125" style="523" customWidth="1"/>
    <col min="7174" max="7176" width="11.42578125" style="523"/>
    <col min="7177" max="7177" width="15.7109375" style="523" customWidth="1"/>
    <col min="7178" max="7424" width="11.42578125" style="523"/>
    <col min="7425" max="7425" width="2.7109375" style="523" customWidth="1"/>
    <col min="7426" max="7426" width="17.28515625" style="523" customWidth="1"/>
    <col min="7427" max="7427" width="23.28515625" style="523" customWidth="1"/>
    <col min="7428" max="7429" width="11.42578125" style="523" customWidth="1"/>
    <col min="7430" max="7432" width="11.42578125" style="523"/>
    <col min="7433" max="7433" width="15.7109375" style="523" customWidth="1"/>
    <col min="7434" max="7680" width="11.42578125" style="523"/>
    <col min="7681" max="7681" width="2.7109375" style="523" customWidth="1"/>
    <col min="7682" max="7682" width="17.28515625" style="523" customWidth="1"/>
    <col min="7683" max="7683" width="23.28515625" style="523" customWidth="1"/>
    <col min="7684" max="7685" width="11.42578125" style="523" customWidth="1"/>
    <col min="7686" max="7688" width="11.42578125" style="523"/>
    <col min="7689" max="7689" width="15.7109375" style="523" customWidth="1"/>
    <col min="7690" max="7936" width="11.42578125" style="523"/>
    <col min="7937" max="7937" width="2.7109375" style="523" customWidth="1"/>
    <col min="7938" max="7938" width="17.28515625" style="523" customWidth="1"/>
    <col min="7939" max="7939" width="23.28515625" style="523" customWidth="1"/>
    <col min="7940" max="7941" width="11.42578125" style="523" customWidth="1"/>
    <col min="7942" max="7944" width="11.42578125" style="523"/>
    <col min="7945" max="7945" width="15.7109375" style="523" customWidth="1"/>
    <col min="7946" max="8192" width="11.42578125" style="523"/>
    <col min="8193" max="8193" width="2.7109375" style="523" customWidth="1"/>
    <col min="8194" max="8194" width="17.28515625" style="523" customWidth="1"/>
    <col min="8195" max="8195" width="23.28515625" style="523" customWidth="1"/>
    <col min="8196" max="8197" width="11.42578125" style="523" customWidth="1"/>
    <col min="8198" max="8200" width="11.42578125" style="523"/>
    <col min="8201" max="8201" width="15.7109375" style="523" customWidth="1"/>
    <col min="8202" max="8448" width="11.42578125" style="523"/>
    <col min="8449" max="8449" width="2.7109375" style="523" customWidth="1"/>
    <col min="8450" max="8450" width="17.28515625" style="523" customWidth="1"/>
    <col min="8451" max="8451" width="23.28515625" style="523" customWidth="1"/>
    <col min="8452" max="8453" width="11.42578125" style="523" customWidth="1"/>
    <col min="8454" max="8456" width="11.42578125" style="523"/>
    <col min="8457" max="8457" width="15.7109375" style="523" customWidth="1"/>
    <col min="8458" max="8704" width="11.42578125" style="523"/>
    <col min="8705" max="8705" width="2.7109375" style="523" customWidth="1"/>
    <col min="8706" max="8706" width="17.28515625" style="523" customWidth="1"/>
    <col min="8707" max="8707" width="23.28515625" style="523" customWidth="1"/>
    <col min="8708" max="8709" width="11.42578125" style="523" customWidth="1"/>
    <col min="8710" max="8712" width="11.42578125" style="523"/>
    <col min="8713" max="8713" width="15.7109375" style="523" customWidth="1"/>
    <col min="8714" max="8960" width="11.42578125" style="523"/>
    <col min="8961" max="8961" width="2.7109375" style="523" customWidth="1"/>
    <col min="8962" max="8962" width="17.28515625" style="523" customWidth="1"/>
    <col min="8963" max="8963" width="23.28515625" style="523" customWidth="1"/>
    <col min="8964" max="8965" width="11.42578125" style="523" customWidth="1"/>
    <col min="8966" max="8968" width="11.42578125" style="523"/>
    <col min="8969" max="8969" width="15.7109375" style="523" customWidth="1"/>
    <col min="8970" max="9216" width="11.42578125" style="523"/>
    <col min="9217" max="9217" width="2.7109375" style="523" customWidth="1"/>
    <col min="9218" max="9218" width="17.28515625" style="523" customWidth="1"/>
    <col min="9219" max="9219" width="23.28515625" style="523" customWidth="1"/>
    <col min="9220" max="9221" width="11.42578125" style="523" customWidth="1"/>
    <col min="9222" max="9224" width="11.42578125" style="523"/>
    <col min="9225" max="9225" width="15.7109375" style="523" customWidth="1"/>
    <col min="9226" max="9472" width="11.42578125" style="523"/>
    <col min="9473" max="9473" width="2.7109375" style="523" customWidth="1"/>
    <col min="9474" max="9474" width="17.28515625" style="523" customWidth="1"/>
    <col min="9475" max="9475" width="23.28515625" style="523" customWidth="1"/>
    <col min="9476" max="9477" width="11.42578125" style="523" customWidth="1"/>
    <col min="9478" max="9480" width="11.42578125" style="523"/>
    <col min="9481" max="9481" width="15.7109375" style="523" customWidth="1"/>
    <col min="9482" max="9728" width="11.42578125" style="523"/>
    <col min="9729" max="9729" width="2.7109375" style="523" customWidth="1"/>
    <col min="9730" max="9730" width="17.28515625" style="523" customWidth="1"/>
    <col min="9731" max="9731" width="23.28515625" style="523" customWidth="1"/>
    <col min="9732" max="9733" width="11.42578125" style="523" customWidth="1"/>
    <col min="9734" max="9736" width="11.42578125" style="523"/>
    <col min="9737" max="9737" width="15.7109375" style="523" customWidth="1"/>
    <col min="9738" max="9984" width="11.42578125" style="523"/>
    <col min="9985" max="9985" width="2.7109375" style="523" customWidth="1"/>
    <col min="9986" max="9986" width="17.28515625" style="523" customWidth="1"/>
    <col min="9987" max="9987" width="23.28515625" style="523" customWidth="1"/>
    <col min="9988" max="9989" width="11.42578125" style="523" customWidth="1"/>
    <col min="9990" max="9992" width="11.42578125" style="523"/>
    <col min="9993" max="9993" width="15.7109375" style="523" customWidth="1"/>
    <col min="9994" max="10240" width="11.42578125" style="523"/>
    <col min="10241" max="10241" width="2.7109375" style="523" customWidth="1"/>
    <col min="10242" max="10242" width="17.28515625" style="523" customWidth="1"/>
    <col min="10243" max="10243" width="23.28515625" style="523" customWidth="1"/>
    <col min="10244" max="10245" width="11.42578125" style="523" customWidth="1"/>
    <col min="10246" max="10248" width="11.42578125" style="523"/>
    <col min="10249" max="10249" width="15.7109375" style="523" customWidth="1"/>
    <col min="10250" max="10496" width="11.42578125" style="523"/>
    <col min="10497" max="10497" width="2.7109375" style="523" customWidth="1"/>
    <col min="10498" max="10498" width="17.28515625" style="523" customWidth="1"/>
    <col min="10499" max="10499" width="23.28515625" style="523" customWidth="1"/>
    <col min="10500" max="10501" width="11.42578125" style="523" customWidth="1"/>
    <col min="10502" max="10504" width="11.42578125" style="523"/>
    <col min="10505" max="10505" width="15.7109375" style="523" customWidth="1"/>
    <col min="10506" max="10752" width="11.42578125" style="523"/>
    <col min="10753" max="10753" width="2.7109375" style="523" customWidth="1"/>
    <col min="10754" max="10754" width="17.28515625" style="523" customWidth="1"/>
    <col min="10755" max="10755" width="23.28515625" style="523" customWidth="1"/>
    <col min="10756" max="10757" width="11.42578125" style="523" customWidth="1"/>
    <col min="10758" max="10760" width="11.42578125" style="523"/>
    <col min="10761" max="10761" width="15.7109375" style="523" customWidth="1"/>
    <col min="10762" max="11008" width="11.42578125" style="523"/>
    <col min="11009" max="11009" width="2.7109375" style="523" customWidth="1"/>
    <col min="11010" max="11010" width="17.28515625" style="523" customWidth="1"/>
    <col min="11011" max="11011" width="23.28515625" style="523" customWidth="1"/>
    <col min="11012" max="11013" width="11.42578125" style="523" customWidth="1"/>
    <col min="11014" max="11016" width="11.42578125" style="523"/>
    <col min="11017" max="11017" width="15.7109375" style="523" customWidth="1"/>
    <col min="11018" max="11264" width="11.42578125" style="523"/>
    <col min="11265" max="11265" width="2.7109375" style="523" customWidth="1"/>
    <col min="11266" max="11266" width="17.28515625" style="523" customWidth="1"/>
    <col min="11267" max="11267" width="23.28515625" style="523" customWidth="1"/>
    <col min="11268" max="11269" width="11.42578125" style="523" customWidth="1"/>
    <col min="11270" max="11272" width="11.42578125" style="523"/>
    <col min="11273" max="11273" width="15.7109375" style="523" customWidth="1"/>
    <col min="11274" max="11520" width="11.42578125" style="523"/>
    <col min="11521" max="11521" width="2.7109375" style="523" customWidth="1"/>
    <col min="11522" max="11522" width="17.28515625" style="523" customWidth="1"/>
    <col min="11523" max="11523" width="23.28515625" style="523" customWidth="1"/>
    <col min="11524" max="11525" width="11.42578125" style="523" customWidth="1"/>
    <col min="11526" max="11528" width="11.42578125" style="523"/>
    <col min="11529" max="11529" width="15.7109375" style="523" customWidth="1"/>
    <col min="11530" max="11776" width="11.42578125" style="523"/>
    <col min="11777" max="11777" width="2.7109375" style="523" customWidth="1"/>
    <col min="11778" max="11778" width="17.28515625" style="523" customWidth="1"/>
    <col min="11779" max="11779" width="23.28515625" style="523" customWidth="1"/>
    <col min="11780" max="11781" width="11.42578125" style="523" customWidth="1"/>
    <col min="11782" max="11784" width="11.42578125" style="523"/>
    <col min="11785" max="11785" width="15.7109375" style="523" customWidth="1"/>
    <col min="11786" max="12032" width="11.42578125" style="523"/>
    <col min="12033" max="12033" width="2.7109375" style="523" customWidth="1"/>
    <col min="12034" max="12034" width="17.28515625" style="523" customWidth="1"/>
    <col min="12035" max="12035" width="23.28515625" style="523" customWidth="1"/>
    <col min="12036" max="12037" width="11.42578125" style="523" customWidth="1"/>
    <col min="12038" max="12040" width="11.42578125" style="523"/>
    <col min="12041" max="12041" width="15.7109375" style="523" customWidth="1"/>
    <col min="12042" max="12288" width="11.42578125" style="523"/>
    <col min="12289" max="12289" width="2.7109375" style="523" customWidth="1"/>
    <col min="12290" max="12290" width="17.28515625" style="523" customWidth="1"/>
    <col min="12291" max="12291" width="23.28515625" style="523" customWidth="1"/>
    <col min="12292" max="12293" width="11.42578125" style="523" customWidth="1"/>
    <col min="12294" max="12296" width="11.42578125" style="523"/>
    <col min="12297" max="12297" width="15.7109375" style="523" customWidth="1"/>
    <col min="12298" max="12544" width="11.42578125" style="523"/>
    <col min="12545" max="12545" width="2.7109375" style="523" customWidth="1"/>
    <col min="12546" max="12546" width="17.28515625" style="523" customWidth="1"/>
    <col min="12547" max="12547" width="23.28515625" style="523" customWidth="1"/>
    <col min="12548" max="12549" width="11.42578125" style="523" customWidth="1"/>
    <col min="12550" max="12552" width="11.42578125" style="523"/>
    <col min="12553" max="12553" width="15.7109375" style="523" customWidth="1"/>
    <col min="12554" max="12800" width="11.42578125" style="523"/>
    <col min="12801" max="12801" width="2.7109375" style="523" customWidth="1"/>
    <col min="12802" max="12802" width="17.28515625" style="523" customWidth="1"/>
    <col min="12803" max="12803" width="23.28515625" style="523" customWidth="1"/>
    <col min="12804" max="12805" width="11.42578125" style="523" customWidth="1"/>
    <col min="12806" max="12808" width="11.42578125" style="523"/>
    <col min="12809" max="12809" width="15.7109375" style="523" customWidth="1"/>
    <col min="12810" max="13056" width="11.42578125" style="523"/>
    <col min="13057" max="13057" width="2.7109375" style="523" customWidth="1"/>
    <col min="13058" max="13058" width="17.28515625" style="523" customWidth="1"/>
    <col min="13059" max="13059" width="23.28515625" style="523" customWidth="1"/>
    <col min="13060" max="13061" width="11.42578125" style="523" customWidth="1"/>
    <col min="13062" max="13064" width="11.42578125" style="523"/>
    <col min="13065" max="13065" width="15.7109375" style="523" customWidth="1"/>
    <col min="13066" max="13312" width="11.42578125" style="523"/>
    <col min="13313" max="13313" width="2.7109375" style="523" customWidth="1"/>
    <col min="13314" max="13314" width="17.28515625" style="523" customWidth="1"/>
    <col min="13315" max="13315" width="23.28515625" style="523" customWidth="1"/>
    <col min="13316" max="13317" width="11.42578125" style="523" customWidth="1"/>
    <col min="13318" max="13320" width="11.42578125" style="523"/>
    <col min="13321" max="13321" width="15.7109375" style="523" customWidth="1"/>
    <col min="13322" max="13568" width="11.42578125" style="523"/>
    <col min="13569" max="13569" width="2.7109375" style="523" customWidth="1"/>
    <col min="13570" max="13570" width="17.28515625" style="523" customWidth="1"/>
    <col min="13571" max="13571" width="23.28515625" style="523" customWidth="1"/>
    <col min="13572" max="13573" width="11.42578125" style="523" customWidth="1"/>
    <col min="13574" max="13576" width="11.42578125" style="523"/>
    <col min="13577" max="13577" width="15.7109375" style="523" customWidth="1"/>
    <col min="13578" max="13824" width="11.42578125" style="523"/>
    <col min="13825" max="13825" width="2.7109375" style="523" customWidth="1"/>
    <col min="13826" max="13826" width="17.28515625" style="523" customWidth="1"/>
    <col min="13827" max="13827" width="23.28515625" style="523" customWidth="1"/>
    <col min="13828" max="13829" width="11.42578125" style="523" customWidth="1"/>
    <col min="13830" max="13832" width="11.42578125" style="523"/>
    <col min="13833" max="13833" width="15.7109375" style="523" customWidth="1"/>
    <col min="13834" max="14080" width="11.42578125" style="523"/>
    <col min="14081" max="14081" width="2.7109375" style="523" customWidth="1"/>
    <col min="14082" max="14082" width="17.28515625" style="523" customWidth="1"/>
    <col min="14083" max="14083" width="23.28515625" style="523" customWidth="1"/>
    <col min="14084" max="14085" width="11.42578125" style="523" customWidth="1"/>
    <col min="14086" max="14088" width="11.42578125" style="523"/>
    <col min="14089" max="14089" width="15.7109375" style="523" customWidth="1"/>
    <col min="14090" max="14336" width="11.42578125" style="523"/>
    <col min="14337" max="14337" width="2.7109375" style="523" customWidth="1"/>
    <col min="14338" max="14338" width="17.28515625" style="523" customWidth="1"/>
    <col min="14339" max="14339" width="23.28515625" style="523" customWidth="1"/>
    <col min="14340" max="14341" width="11.42578125" style="523" customWidth="1"/>
    <col min="14342" max="14344" width="11.42578125" style="523"/>
    <col min="14345" max="14345" width="15.7109375" style="523" customWidth="1"/>
    <col min="14346" max="14592" width="11.42578125" style="523"/>
    <col min="14593" max="14593" width="2.7109375" style="523" customWidth="1"/>
    <col min="14594" max="14594" width="17.28515625" style="523" customWidth="1"/>
    <col min="14595" max="14595" width="23.28515625" style="523" customWidth="1"/>
    <col min="14596" max="14597" width="11.42578125" style="523" customWidth="1"/>
    <col min="14598" max="14600" width="11.42578125" style="523"/>
    <col min="14601" max="14601" width="15.7109375" style="523" customWidth="1"/>
    <col min="14602" max="14848" width="11.42578125" style="523"/>
    <col min="14849" max="14849" width="2.7109375" style="523" customWidth="1"/>
    <col min="14850" max="14850" width="17.28515625" style="523" customWidth="1"/>
    <col min="14851" max="14851" width="23.28515625" style="523" customWidth="1"/>
    <col min="14852" max="14853" width="11.42578125" style="523" customWidth="1"/>
    <col min="14854" max="14856" width="11.42578125" style="523"/>
    <col min="14857" max="14857" width="15.7109375" style="523" customWidth="1"/>
    <col min="14858" max="15104" width="11.42578125" style="523"/>
    <col min="15105" max="15105" width="2.7109375" style="523" customWidth="1"/>
    <col min="15106" max="15106" width="17.28515625" style="523" customWidth="1"/>
    <col min="15107" max="15107" width="23.28515625" style="523" customWidth="1"/>
    <col min="15108" max="15109" width="11.42578125" style="523" customWidth="1"/>
    <col min="15110" max="15112" width="11.42578125" style="523"/>
    <col min="15113" max="15113" width="15.7109375" style="523" customWidth="1"/>
    <col min="15114" max="15360" width="11.42578125" style="523"/>
    <col min="15361" max="15361" width="2.7109375" style="523" customWidth="1"/>
    <col min="15362" max="15362" width="17.28515625" style="523" customWidth="1"/>
    <col min="15363" max="15363" width="23.28515625" style="523" customWidth="1"/>
    <col min="15364" max="15365" width="11.42578125" style="523" customWidth="1"/>
    <col min="15366" max="15368" width="11.42578125" style="523"/>
    <col min="15369" max="15369" width="15.7109375" style="523" customWidth="1"/>
    <col min="15370" max="15616" width="11.42578125" style="523"/>
    <col min="15617" max="15617" width="2.7109375" style="523" customWidth="1"/>
    <col min="15618" max="15618" width="17.28515625" style="523" customWidth="1"/>
    <col min="15619" max="15619" width="23.28515625" style="523" customWidth="1"/>
    <col min="15620" max="15621" width="11.42578125" style="523" customWidth="1"/>
    <col min="15622" max="15624" width="11.42578125" style="523"/>
    <col min="15625" max="15625" width="15.7109375" style="523" customWidth="1"/>
    <col min="15626" max="15872" width="11.42578125" style="523"/>
    <col min="15873" max="15873" width="2.7109375" style="523" customWidth="1"/>
    <col min="15874" max="15874" width="17.28515625" style="523" customWidth="1"/>
    <col min="15875" max="15875" width="23.28515625" style="523" customWidth="1"/>
    <col min="15876" max="15877" width="11.42578125" style="523" customWidth="1"/>
    <col min="15878" max="15880" width="11.42578125" style="523"/>
    <col min="15881" max="15881" width="15.7109375" style="523" customWidth="1"/>
    <col min="15882" max="16128" width="11.42578125" style="523"/>
    <col min="16129" max="16129" width="2.7109375" style="523" customWidth="1"/>
    <col min="16130" max="16130" width="17.28515625" style="523" customWidth="1"/>
    <col min="16131" max="16131" width="23.28515625" style="523" customWidth="1"/>
    <col min="16132" max="16133" width="11.42578125" style="523" customWidth="1"/>
    <col min="16134" max="16136" width="11.42578125" style="523"/>
    <col min="16137" max="16137" width="15.7109375" style="523" customWidth="1"/>
    <col min="16138" max="16384" width="11.42578125" style="523"/>
  </cols>
  <sheetData>
    <row r="1" spans="1:11" s="497" customFormat="1" ht="33.6" customHeight="1" x14ac:dyDescent="0.2">
      <c r="A1" s="496"/>
      <c r="B1" s="496"/>
      <c r="C1" s="496"/>
      <c r="D1" s="496"/>
      <c r="E1" s="15"/>
      <c r="F1" s="15"/>
      <c r="G1" s="15"/>
      <c r="I1" s="498"/>
    </row>
    <row r="2" spans="1:11" s="71" customFormat="1" ht="13.15" customHeight="1" x14ac:dyDescent="0.2">
      <c r="A2" s="499"/>
      <c r="C2" s="500"/>
      <c r="D2" s="500"/>
      <c r="G2" s="501" t="s">
        <v>478</v>
      </c>
      <c r="H2" s="502"/>
      <c r="I2" s="502"/>
      <c r="K2" s="498"/>
    </row>
    <row r="3" spans="1:11" s="497" customFormat="1" ht="19.5" customHeight="1" x14ac:dyDescent="0.25">
      <c r="A3" s="503" t="s">
        <v>479</v>
      </c>
      <c r="D3" s="504"/>
    </row>
    <row r="4" spans="1:11" s="71" customFormat="1" ht="19.5" customHeight="1" x14ac:dyDescent="0.2">
      <c r="A4" s="499"/>
      <c r="C4" s="500"/>
      <c r="D4" s="500"/>
      <c r="E4" s="500"/>
      <c r="G4" s="505"/>
      <c r="H4" s="502"/>
      <c r="I4" s="502"/>
    </row>
    <row r="5" spans="1:11" s="71" customFormat="1" ht="13.15" customHeight="1" x14ac:dyDescent="0.2">
      <c r="A5" s="499"/>
      <c r="C5" s="500"/>
      <c r="D5" s="500"/>
      <c r="E5" s="500"/>
      <c r="G5" s="505"/>
      <c r="H5" s="502"/>
      <c r="I5" s="502"/>
    </row>
    <row r="6" spans="1:11" s="71" customFormat="1" ht="13.15" customHeight="1" x14ac:dyDescent="0.2">
      <c r="A6" s="682" t="s">
        <v>480</v>
      </c>
      <c r="B6" s="671"/>
      <c r="C6" s="671"/>
      <c r="D6" s="671"/>
      <c r="E6" s="671"/>
      <c r="F6" s="683"/>
      <c r="G6" s="683"/>
      <c r="H6" s="502"/>
      <c r="I6" s="502"/>
    </row>
    <row r="7" spans="1:11" s="71" customFormat="1" ht="13.15" customHeight="1" x14ac:dyDescent="0.2">
      <c r="A7" s="499"/>
      <c r="C7" s="500"/>
      <c r="D7" s="500"/>
      <c r="E7" s="500"/>
      <c r="G7" s="505"/>
      <c r="H7" s="502"/>
      <c r="I7" s="502"/>
    </row>
    <row r="8" spans="1:11" s="505" customFormat="1" ht="13.15" customHeight="1" x14ac:dyDescent="0.2">
      <c r="B8" s="506" t="s">
        <v>481</v>
      </c>
      <c r="C8" s="507"/>
      <c r="D8" s="507"/>
      <c r="E8" s="508"/>
      <c r="F8" s="509"/>
      <c r="G8" s="509"/>
      <c r="H8" s="502"/>
      <c r="I8" s="502"/>
    </row>
    <row r="9" spans="1:11" s="505" customFormat="1" ht="13.15" customHeight="1" x14ac:dyDescent="0.2">
      <c r="A9" s="510"/>
      <c r="B9" s="680" t="s">
        <v>482</v>
      </c>
      <c r="C9" s="680"/>
      <c r="D9" s="681"/>
      <c r="E9" s="451"/>
      <c r="F9" s="451"/>
      <c r="H9" s="502"/>
      <c r="I9" s="502"/>
    </row>
    <row r="10" spans="1:11" s="505" customFormat="1" ht="13.15" customHeight="1" x14ac:dyDescent="0.2">
      <c r="A10" s="510"/>
      <c r="B10" s="680" t="s">
        <v>483</v>
      </c>
      <c r="C10" s="680"/>
      <c r="D10" s="681"/>
      <c r="E10" s="511"/>
      <c r="G10" s="512"/>
      <c r="H10" s="513"/>
      <c r="I10" s="513"/>
    </row>
    <row r="11" spans="1:11" s="505" customFormat="1" ht="13.15" customHeight="1" x14ac:dyDescent="0.2">
      <c r="A11" s="510"/>
      <c r="B11" s="680" t="s">
        <v>484</v>
      </c>
      <c r="C11" s="680"/>
      <c r="D11" s="681"/>
      <c r="E11" s="511"/>
      <c r="G11" s="512"/>
      <c r="H11" s="514"/>
      <c r="I11" s="514"/>
    </row>
    <row r="12" spans="1:11" s="505" customFormat="1" ht="13.15" customHeight="1" x14ac:dyDescent="0.2">
      <c r="A12" s="510"/>
      <c r="B12" s="680" t="s">
        <v>485</v>
      </c>
      <c r="C12" s="680"/>
      <c r="D12" s="681"/>
      <c r="E12" s="511"/>
      <c r="G12" s="512"/>
      <c r="H12" s="514"/>
      <c r="I12" s="514"/>
    </row>
    <row r="13" spans="1:11" s="505" customFormat="1" ht="13.15" customHeight="1" x14ac:dyDescent="0.2">
      <c r="A13" s="510"/>
      <c r="B13" s="680" t="s">
        <v>486</v>
      </c>
      <c r="C13" s="680"/>
      <c r="D13" s="681"/>
      <c r="E13" s="511"/>
      <c r="G13" s="512"/>
    </row>
    <row r="14" spans="1:11" s="505" customFormat="1" ht="13.15" customHeight="1" x14ac:dyDescent="0.2">
      <c r="A14" s="510"/>
      <c r="B14" s="680" t="s">
        <v>487</v>
      </c>
      <c r="C14" s="680"/>
      <c r="D14" s="681"/>
      <c r="E14" s="511"/>
      <c r="G14" s="512"/>
    </row>
    <row r="15" spans="1:11" s="505" customFormat="1" ht="13.15" customHeight="1" x14ac:dyDescent="0.2">
      <c r="A15" s="510"/>
      <c r="B15" s="680" t="s">
        <v>488</v>
      </c>
      <c r="C15" s="680"/>
      <c r="D15" s="681"/>
      <c r="E15" s="511"/>
      <c r="G15" s="512"/>
    </row>
    <row r="16" spans="1:11" s="505" customFormat="1" ht="13.15" customHeight="1" x14ac:dyDescent="0.2">
      <c r="A16" s="510"/>
      <c r="B16" s="680" t="s">
        <v>489</v>
      </c>
      <c r="C16" s="680"/>
      <c r="D16" s="681"/>
      <c r="E16" s="511"/>
      <c r="G16" s="512"/>
    </row>
    <row r="17" spans="1:8" s="505" customFormat="1" ht="13.15" customHeight="1" x14ac:dyDescent="0.2">
      <c r="A17" s="510"/>
      <c r="B17" s="684"/>
      <c r="C17" s="684"/>
      <c r="D17" s="515"/>
      <c r="E17" s="511"/>
      <c r="G17" s="512"/>
    </row>
    <row r="18" spans="1:8" s="505" customFormat="1" ht="13.15" customHeight="1" x14ac:dyDescent="0.2">
      <c r="B18" s="506" t="s">
        <v>490</v>
      </c>
      <c r="C18" s="516"/>
      <c r="D18" s="515"/>
      <c r="E18" s="511"/>
      <c r="G18" s="512"/>
    </row>
    <row r="19" spans="1:8" s="505" customFormat="1" ht="13.15" customHeight="1" x14ac:dyDescent="0.2">
      <c r="A19" s="510"/>
      <c r="B19" s="680" t="s">
        <v>491</v>
      </c>
      <c r="C19" s="680"/>
      <c r="D19" s="681"/>
      <c r="E19" s="511"/>
      <c r="G19" s="512"/>
    </row>
    <row r="20" spans="1:8" s="505" customFormat="1" ht="13.15" customHeight="1" x14ac:dyDescent="0.2">
      <c r="A20" s="510"/>
      <c r="B20" s="680" t="s">
        <v>492</v>
      </c>
      <c r="C20" s="680"/>
      <c r="D20" s="681"/>
      <c r="E20" s="511"/>
      <c r="G20" s="512"/>
    </row>
    <row r="21" spans="1:8" s="505" customFormat="1" ht="13.15" customHeight="1" x14ac:dyDescent="0.2">
      <c r="A21" s="510"/>
      <c r="B21" s="680" t="s">
        <v>493</v>
      </c>
      <c r="C21" s="680"/>
      <c r="D21" s="681"/>
      <c r="E21" s="511"/>
      <c r="G21" s="512"/>
    </row>
    <row r="22" spans="1:8" s="505" customFormat="1" ht="13.15" customHeight="1" x14ac:dyDescent="0.2">
      <c r="A22" s="510"/>
      <c r="B22" s="680" t="s">
        <v>494</v>
      </c>
      <c r="C22" s="680"/>
      <c r="D22" s="681"/>
      <c r="E22" s="511"/>
      <c r="G22" s="512"/>
    </row>
    <row r="23" spans="1:8" s="505" customFormat="1" ht="13.15" customHeight="1" x14ac:dyDescent="0.2">
      <c r="A23" s="510"/>
      <c r="B23" s="680" t="s">
        <v>495</v>
      </c>
      <c r="C23" s="680"/>
      <c r="D23" s="681"/>
      <c r="E23" s="511"/>
      <c r="G23" s="512"/>
    </row>
    <row r="24" spans="1:8" s="505" customFormat="1" ht="13.15" customHeight="1" x14ac:dyDescent="0.2">
      <c r="A24" s="510"/>
      <c r="B24" s="680" t="s">
        <v>496</v>
      </c>
      <c r="C24" s="680"/>
      <c r="D24" s="681"/>
      <c r="E24" s="511"/>
      <c r="G24" s="512"/>
    </row>
    <row r="25" spans="1:8" s="505" customFormat="1" ht="13.15" customHeight="1" x14ac:dyDescent="0.2">
      <c r="A25" s="510"/>
      <c r="B25" s="680" t="s">
        <v>497</v>
      </c>
      <c r="C25" s="680"/>
      <c r="D25" s="681"/>
      <c r="E25" s="511"/>
      <c r="G25" s="512"/>
    </row>
    <row r="26" spans="1:8" s="505" customFormat="1" ht="13.15" customHeight="1" x14ac:dyDescent="0.2">
      <c r="A26" s="510"/>
      <c r="B26" s="680" t="s">
        <v>498</v>
      </c>
      <c r="C26" s="680"/>
      <c r="D26" s="681"/>
      <c r="E26" s="511"/>
      <c r="G26" s="71"/>
    </row>
    <row r="27" spans="1:8" s="505" customFormat="1" ht="13.15" customHeight="1" x14ac:dyDescent="0.2">
      <c r="A27" s="510"/>
      <c r="B27" s="680" t="s">
        <v>499</v>
      </c>
      <c r="C27" s="680"/>
      <c r="D27" s="681"/>
      <c r="E27" s="511"/>
      <c r="G27" s="71"/>
    </row>
    <row r="28" spans="1:8" s="71" customFormat="1" ht="13.15" customHeight="1" x14ac:dyDescent="0.2">
      <c r="A28" s="510"/>
      <c r="B28" s="680" t="s">
        <v>500</v>
      </c>
      <c r="C28" s="680"/>
      <c r="D28" s="681"/>
      <c r="E28" s="511"/>
      <c r="F28" s="505"/>
    </row>
    <row r="29" spans="1:8" s="71" customFormat="1" ht="13.15" customHeight="1" x14ac:dyDescent="0.2">
      <c r="A29" s="510"/>
      <c r="B29" s="680" t="s">
        <v>501</v>
      </c>
      <c r="C29" s="680"/>
      <c r="D29" s="681"/>
      <c r="E29" s="511"/>
    </row>
    <row r="30" spans="1:8" s="71" customFormat="1" ht="13.15" customHeight="1" x14ac:dyDescent="0.2">
      <c r="A30" s="510"/>
      <c r="B30" s="680" t="s">
        <v>502</v>
      </c>
      <c r="C30" s="680"/>
      <c r="D30" s="681"/>
      <c r="E30" s="511"/>
    </row>
    <row r="31" spans="1:8" s="71" customFormat="1" ht="13.15" customHeight="1" x14ac:dyDescent="0.2">
      <c r="A31" s="510"/>
      <c r="B31" s="680" t="s">
        <v>503</v>
      </c>
      <c r="C31" s="680"/>
      <c r="D31" s="681"/>
      <c r="E31" s="511"/>
      <c r="H31" s="517"/>
    </row>
    <row r="32" spans="1:8" s="71" customFormat="1" ht="13.15" customHeight="1" x14ac:dyDescent="0.2">
      <c r="A32" s="510"/>
      <c r="B32" s="680" t="s">
        <v>504</v>
      </c>
      <c r="C32" s="680"/>
      <c r="D32" s="681"/>
      <c r="E32" s="511"/>
      <c r="H32" s="517"/>
    </row>
    <row r="33" spans="1:8" s="505" customFormat="1" ht="13.15" customHeight="1" x14ac:dyDescent="0.2">
      <c r="A33" s="510"/>
      <c r="B33" s="680" t="s">
        <v>505</v>
      </c>
      <c r="C33" s="680"/>
      <c r="D33" s="681"/>
      <c r="E33" s="511"/>
      <c r="F33" s="71"/>
      <c r="G33" s="71"/>
      <c r="H33" s="518"/>
    </row>
    <row r="34" spans="1:8" ht="13.15" customHeight="1" x14ac:dyDescent="0.2">
      <c r="A34" s="510"/>
      <c r="B34" s="519"/>
      <c r="C34" s="520"/>
      <c r="D34" s="521"/>
      <c r="E34" s="511"/>
      <c r="F34" s="71"/>
      <c r="G34" s="71"/>
      <c r="H34" s="522"/>
    </row>
    <row r="35" spans="1:8" ht="13.15" customHeight="1" x14ac:dyDescent="0.2">
      <c r="A35" s="686" t="s">
        <v>506</v>
      </c>
      <c r="B35" s="686"/>
      <c r="C35" s="686"/>
      <c r="D35" s="686"/>
      <c r="E35" s="686"/>
      <c r="F35" s="686"/>
      <c r="G35" s="686"/>
      <c r="H35" s="522"/>
    </row>
    <row r="36" spans="1:8" ht="13.15" customHeight="1" x14ac:dyDescent="0.2">
      <c r="A36" s="524"/>
      <c r="B36" s="525"/>
      <c r="C36" s="525"/>
      <c r="D36" s="526"/>
      <c r="E36" s="526"/>
      <c r="F36" s="526"/>
      <c r="G36" s="526"/>
      <c r="H36" s="522"/>
    </row>
    <row r="37" spans="1:8" ht="13.15" customHeight="1" x14ac:dyDescent="0.2">
      <c r="A37" s="685" t="s">
        <v>507</v>
      </c>
      <c r="B37" s="685"/>
      <c r="C37" s="685"/>
      <c r="D37" s="685"/>
      <c r="E37" s="685"/>
      <c r="F37" s="685"/>
      <c r="G37" s="685"/>
      <c r="H37" s="522"/>
    </row>
    <row r="38" spans="1:8" ht="13.15" customHeight="1" x14ac:dyDescent="0.2">
      <c r="A38" s="527"/>
      <c r="B38" s="528"/>
      <c r="C38" s="528"/>
      <c r="D38" s="515"/>
      <c r="E38" s="529"/>
      <c r="F38" s="517"/>
      <c r="G38" s="517"/>
      <c r="H38" s="522"/>
    </row>
    <row r="39" spans="1:8" ht="13.15" customHeight="1" x14ac:dyDescent="0.2">
      <c r="A39" s="687" t="s">
        <v>508</v>
      </c>
      <c r="B39" s="687"/>
      <c r="C39" s="687"/>
      <c r="D39" s="687"/>
      <c r="E39" s="687"/>
      <c r="F39" s="688"/>
      <c r="G39" s="688"/>
    </row>
    <row r="40" spans="1:8" ht="13.15" customHeight="1" x14ac:dyDescent="0.2">
      <c r="A40" s="688"/>
      <c r="B40" s="688"/>
      <c r="C40" s="688"/>
      <c r="D40" s="688"/>
      <c r="E40" s="688"/>
      <c r="F40" s="688"/>
      <c r="G40" s="688"/>
    </row>
    <row r="41" spans="1:8" ht="13.15" customHeight="1" x14ac:dyDescent="0.2">
      <c r="A41" s="530"/>
      <c r="B41" s="530"/>
      <c r="C41" s="530"/>
      <c r="D41" s="531"/>
      <c r="E41" s="531"/>
      <c r="F41" s="522"/>
      <c r="G41" s="522"/>
    </row>
    <row r="42" spans="1:8" ht="13.15" customHeight="1" x14ac:dyDescent="0.2">
      <c r="A42" s="689" t="s">
        <v>509</v>
      </c>
      <c r="B42" s="690"/>
      <c r="C42" s="690"/>
      <c r="D42" s="690"/>
      <c r="E42" s="690"/>
      <c r="F42" s="690"/>
      <c r="G42" s="690"/>
    </row>
    <row r="43" spans="1:8" ht="13.15" customHeight="1" x14ac:dyDescent="0.2">
      <c r="A43" s="685" t="s">
        <v>510</v>
      </c>
      <c r="B43" s="685"/>
      <c r="C43" s="532" t="s">
        <v>511</v>
      </c>
      <c r="D43" s="532"/>
      <c r="E43" s="532"/>
      <c r="F43" s="532"/>
      <c r="G43" s="532"/>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A43:B43"/>
    <mergeCell ref="B27:D27"/>
    <mergeCell ref="B28:D28"/>
    <mergeCell ref="B29:D29"/>
    <mergeCell ref="B30:D30"/>
    <mergeCell ref="B31:D31"/>
    <mergeCell ref="B32:D32"/>
    <mergeCell ref="B33:D33"/>
    <mergeCell ref="A35:G35"/>
    <mergeCell ref="A37:G37"/>
    <mergeCell ref="A39:G40"/>
    <mergeCell ref="A42:G42"/>
    <mergeCell ref="B26:D26"/>
    <mergeCell ref="B14:D14"/>
    <mergeCell ref="B15:D15"/>
    <mergeCell ref="B16:D16"/>
    <mergeCell ref="B17:C17"/>
    <mergeCell ref="B19:D19"/>
    <mergeCell ref="B20:D20"/>
    <mergeCell ref="B21:D21"/>
    <mergeCell ref="B22:D22"/>
    <mergeCell ref="B23:D23"/>
    <mergeCell ref="B24:D24"/>
    <mergeCell ref="B25:D25"/>
    <mergeCell ref="B13:D13"/>
    <mergeCell ref="A6:G6"/>
    <mergeCell ref="B9:D9"/>
    <mergeCell ref="B10:D10"/>
    <mergeCell ref="B11:D11"/>
    <mergeCell ref="B12:D12"/>
  </mergeCells>
  <hyperlinks>
    <hyperlink ref="A39:E40" r:id="rId1" display="Das Glossar enthält Erläuterungen zu allen statistisch relevanten Begriffen, die in den verschiedenen Produkten der Statistik der BA verwendung finden."/>
    <hyperlink ref="A39:G40" r:id="rId2" display="Das Glossar enthält Erläuterungen zu allen statistisch relevanten Begriffen, die in den verschiedenen Produkten der Statistik der BA Verwendung finden."/>
    <hyperlink ref="A43:B43" r:id="rId3" display="Abkürzungsverzeichnis"/>
    <hyperlink ref="C43" r:id="rId4"/>
    <hyperlink ref="A35:G35" r:id="rId5" display="Die Methodischen Hinweise der Statistik bieten ergänzende Informationen."/>
    <hyperlink ref="A37:G37" r:id="rId6" display="Die Qualitätsberichte der Statistik erläutern die Entstehung und Aussagekraft der jeweiligen Fachstatistik."/>
    <hyperlink ref="B9:D9" r:id="rId7" display="Arbeitsuche, Arbeitslosigkeit und Unterbeschäftigung"/>
    <hyperlink ref="B10:C10" r:id="rId8" display="Ausbildungsmarkt"/>
    <hyperlink ref="B11:C11" r:id="rId9" display="Beschäftigung"/>
    <hyperlink ref="B12:C12" r:id="rId10" display="Einnahmen/Ausgaben"/>
    <hyperlink ref="B13:C13" r:id="rId11" display="Förderung und berufliche Rehablitation"/>
    <hyperlink ref="B14:C14" r:id="rId12" display="Gemeldete Arbeitsstellen"/>
    <hyperlink ref="B15:C15" r:id="rId13" display="Grundsicherung für Arbeitsuchende (SGB II)"/>
    <hyperlink ref="B16:C16" r:id="rId14" display="Leistungen SGB III"/>
    <hyperlink ref="B19:C19" r:id="rId15" display="Berufe"/>
    <hyperlink ref="B20:C20" r:id="rId16" display="Bildung"/>
    <hyperlink ref="B21:C21" r:id="rId17" display="Corona"/>
    <hyperlink ref="B22:C22" r:id="rId18" display="Demografie"/>
    <hyperlink ref="B23:C23" r:id="rId19" display="Eingliederungbilanzen"/>
    <hyperlink ref="B24:C24" r:id="rId20" display="Entgelt"/>
    <hyperlink ref="B25:C25" r:id="rId21" display="Fachkräftebedarf"/>
    <hyperlink ref="B26:C26" r:id="rId22" display="Familien und Kinder"/>
    <hyperlink ref="B27:C27" r:id="rId23" display="Frauen und Männer"/>
    <hyperlink ref="B28:C28" r:id="rId24" display="Langzeitarbeitslosigkeit"/>
    <hyperlink ref="B29:C29" r:id="rId25" display="Menschen mit Behinderungen"/>
    <hyperlink ref="B30:C30" r:id="rId26" display="Migration"/>
    <hyperlink ref="B31:C31" r:id="rId27" display="Regionale Mobilität"/>
    <hyperlink ref="B32:C32" r:id="rId28" display="Wirtschaftszweige"/>
    <hyperlink ref="B33:C33" r:id="rId29" display="Zeitarbei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22</vt:i4>
      </vt:variant>
    </vt:vector>
  </HeadingPairs>
  <TitlesOfParts>
    <vt:vector size="47" baseType="lpstr">
      <vt:lpstr>Hinweisblatt</vt:lpstr>
      <vt:lpstr>Deckblatt</vt:lpstr>
      <vt:lpstr>Impressum</vt:lpstr>
      <vt:lpstr>Inhaltsverzeichnis</vt:lpstr>
      <vt:lpstr>Tabelle 1</vt:lpstr>
      <vt:lpstr>Diagramm</vt:lpstr>
      <vt:lpstr>Tabelle 2.1</vt:lpstr>
      <vt:lpstr>Tabelle 2.2</vt:lpstr>
      <vt:lpstr>Tabelle 2.3</vt:lpstr>
      <vt:lpstr>Tabelle 2.4</vt:lpstr>
      <vt:lpstr>Tabelle 3.1</vt:lpstr>
      <vt:lpstr>Tabelle 3.2</vt:lpstr>
      <vt:lpstr>Tabelle 3.3</vt:lpstr>
      <vt:lpstr>Tabelle 3.4</vt:lpstr>
      <vt:lpstr>Tabelle 4.1</vt:lpstr>
      <vt:lpstr>Tabelle 4.2</vt:lpstr>
      <vt:lpstr>Tabelle 4.3</vt:lpstr>
      <vt:lpstr>Tabelle 5.1</vt:lpstr>
      <vt:lpstr>Tabelle 5.2</vt:lpstr>
      <vt:lpstr>Tabelle 6</vt:lpstr>
      <vt:lpstr>Daten_Diagramme</vt:lpstr>
      <vt:lpstr>Hinweis_Befristung</vt:lpstr>
      <vt:lpstr>Hinweis_beg_been_BV</vt:lpstr>
      <vt:lpstr>Hinweise SVB GB</vt:lpstr>
      <vt:lpstr>Statistik-Infoseite</vt:lpstr>
      <vt:lpstr>Deckblatt!Druckbereich</vt:lpstr>
      <vt:lpstr>Hinweis_beg_been_BV!Druckbereich</vt:lpstr>
      <vt:lpstr>'Tabelle 1'!Druckbereich</vt:lpstr>
      <vt:lpstr>'Tabelle 2.1'!Druckbereich</vt:lpstr>
      <vt:lpstr>'Tabelle 2.2'!Druckbereich</vt:lpstr>
      <vt:lpstr>'Tabelle 2.3'!Druckbereich</vt:lpstr>
      <vt:lpstr>'Tabelle 2.4'!Druckbereich</vt:lpstr>
      <vt:lpstr>'Tabelle 3.1'!Druckbereich</vt:lpstr>
      <vt:lpstr>'Tabelle 3.2'!Druckbereich</vt:lpstr>
      <vt:lpstr>'Tabelle 3.3'!Druckbereich</vt:lpstr>
      <vt:lpstr>'Tabelle 3.4'!Druckbereich</vt:lpstr>
      <vt:lpstr>'Tabelle 4.1'!Druckbereich</vt:lpstr>
      <vt:lpstr>'Tabelle 4.2'!Druckbereich</vt:lpstr>
      <vt:lpstr>'Tabelle 4.3'!Druckbereich</vt:lpstr>
      <vt:lpstr>'Tabelle 5.1'!Druckbereich</vt:lpstr>
      <vt:lpstr>'Tabelle 5.2'!Druckbereich</vt:lpstr>
      <vt:lpstr>'Tabelle 6'!Druckbereich</vt:lpstr>
      <vt:lpstr>'Tabelle 2.2'!Drucktitel</vt:lpstr>
      <vt:lpstr>'Tabelle 2.4'!Drucktitel</vt:lpstr>
      <vt:lpstr>'Tabelle 3.4'!Drucktitel</vt:lpstr>
      <vt:lpstr>'Tabelle 4.3'!Drucktitel</vt:lpstr>
      <vt:lpstr>'Tabelle 5.2'!Drucktitel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KabelG</dc:creator>
  <cp:lastModifiedBy>HagedornM001</cp:lastModifiedBy>
  <dcterms:created xsi:type="dcterms:W3CDTF">2021-03-17T10:27:25Z</dcterms:created>
  <dcterms:modified xsi:type="dcterms:W3CDTF">2021-04-08T11:02:47Z</dcterms:modified>
</cp:coreProperties>
</file>