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64011"/>
  <mc:AlternateContent xmlns:mc="http://schemas.openxmlformats.org/markup-compatibility/2006">
    <mc:Choice Requires="x15">
      <x15ac:absPath xmlns:x15ac="http://schemas.microsoft.com/office/spreadsheetml/2010/11/ac" url="\\Dst.baintern.de\dfs\237\BA-Daten\Statistik\Statistik-Service\Datenlieferung_nach_VT\BST\AA_Kreishefte\202009\"/>
    </mc:Choice>
  </mc:AlternateContent>
  <bookViews>
    <workbookView xWindow="0" yWindow="0" windowWidth="20700" windowHeight="7095" firstSheet="1" activeTab="1"/>
  </bookViews>
  <sheets>
    <sheet name="Hinweisblatt" sheetId="1" r:id="rId1"/>
    <sheet name="Deckblatt" sheetId="2" r:id="rId2"/>
    <sheet name="Impressum" sheetId="3" r:id="rId3"/>
    <sheet name="Inhaltsverzeichnis" sheetId="4" r:id="rId4"/>
    <sheet name="Tabelle 1" sheetId="5" r:id="rId5"/>
    <sheet name="Diagramm" sheetId="6" r:id="rId6"/>
    <sheet name="Tabelle 2.1" sheetId="7" r:id="rId7"/>
    <sheet name="Tabelle 2.2" sheetId="8" r:id="rId8"/>
    <sheet name="Tabelle 2.3" sheetId="9" r:id="rId9"/>
    <sheet name="Tabelle 2.4" sheetId="10" r:id="rId10"/>
    <sheet name="Tabelle 3.1" sheetId="11" r:id="rId11"/>
    <sheet name="Tabelle 3.2" sheetId="12" r:id="rId12"/>
    <sheet name="Tabelle 3.3" sheetId="13" r:id="rId13"/>
    <sheet name="Tabelle 3.4" sheetId="14" r:id="rId14"/>
    <sheet name="Tabelle 4.1" sheetId="15" r:id="rId15"/>
    <sheet name="Tabelle 4.2" sheetId="16" r:id="rId16"/>
    <sheet name="Tabelle 4.3" sheetId="17" r:id="rId17"/>
    <sheet name="Tabelle 5.1" sheetId="18" r:id="rId18"/>
    <sheet name="Tabelle 5.2" sheetId="19" r:id="rId19"/>
    <sheet name="Tabelle 6" sheetId="20" r:id="rId20"/>
    <sheet name="Daten_Diagramme" sheetId="21" state="hidden" r:id="rId21"/>
    <sheet name="Hinweis_Befristung" sheetId="22" r:id="rId22"/>
    <sheet name="Hinweis_beg_been_BV" sheetId="23" r:id="rId23"/>
    <sheet name="Hinweise SVB GB" sheetId="24" r:id="rId24"/>
    <sheet name="Statistik-Infoseite" sheetId="25" r:id="rId25"/>
  </sheets>
  <definedNames>
    <definedName name="_xlnm.Print_Area" localSheetId="1">Deckblatt!$A$1:$H$59</definedName>
    <definedName name="_xlnm.Print_Area" localSheetId="22">Hinweis_beg_been_BV!$A$1:$B$22</definedName>
    <definedName name="_xlnm.Print_Area" localSheetId="4">'Tabelle 1'!$A$1:$J$62</definedName>
    <definedName name="_xlnm.Print_Area" localSheetId="6">'Tabelle 2.1'!$A$1:$J$80</definedName>
    <definedName name="_xlnm.Print_Area" localSheetId="7">'Tabelle 2.2'!$A$1:$L$87</definedName>
    <definedName name="_xlnm.Print_Area" localSheetId="8">'Tabelle 2.3'!$A$1:$J$40</definedName>
    <definedName name="_xlnm.Print_Area" localSheetId="9">'Tabelle 2.4'!$A$1:$K$89</definedName>
    <definedName name="_xlnm.Print_Area" localSheetId="10">'Tabelle 3.1'!$A$1:$J$69</definedName>
    <definedName name="_xlnm.Print_Area" localSheetId="11">'Tabelle 3.2'!$A$1:$L$54</definedName>
    <definedName name="_xlnm.Print_Area" localSheetId="12">'Tabelle 3.3'!$A$1:$J$42</definedName>
    <definedName name="_xlnm.Print_Area" localSheetId="13">'Tabelle 3.4'!$A$1:$K$89</definedName>
    <definedName name="_xlnm.Print_Area" localSheetId="14">'Tabelle 4.1'!$A$1:$L$62</definedName>
    <definedName name="_xlnm.Print_Area" localSheetId="15">'Tabelle 4.2'!$A$1:$J$41</definedName>
    <definedName name="_xlnm.Print_Area" localSheetId="16">'Tabelle 4.3'!$A$1:$K$89</definedName>
    <definedName name="_xlnm.Print_Area" localSheetId="17">'Tabelle 5.1'!$A$1:$J$41</definedName>
    <definedName name="_xlnm.Print_Area" localSheetId="18">'Tabelle 5.2'!$A$1:$K$89</definedName>
    <definedName name="_xlnm.Print_Area" localSheetId="19">'Tabelle 6'!$A$1:$M$73</definedName>
    <definedName name="_xlnm.Print_Titles" localSheetId="7">'Tabelle 2.2'!$1:$11</definedName>
    <definedName name="_xlnm.Print_Titles" localSheetId="9">'Tabelle 2.4'!$1:$11</definedName>
    <definedName name="_xlnm.Print_Titles" localSheetId="13">'Tabelle 3.4'!$1:$11</definedName>
    <definedName name="_xlnm.Print_Titles" localSheetId="16">'Tabelle 4.3'!$1:$11</definedName>
    <definedName name="_xlnm.Print_Titles" localSheetId="18">'Tabelle 5.2'!$1:$11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76" i="21" l="1"/>
  <c r="H76" i="21" s="1"/>
  <c r="G76" i="21"/>
  <c r="F76" i="21"/>
  <c r="E76" i="21"/>
  <c r="L75" i="21"/>
  <c r="H75" i="21" s="1"/>
  <c r="G75" i="21"/>
  <c r="F75" i="21"/>
  <c r="E75" i="21"/>
  <c r="L74" i="21"/>
  <c r="H74" i="21" s="1"/>
  <c r="G74" i="21"/>
  <c r="F74" i="21"/>
  <c r="E74" i="21"/>
  <c r="L73" i="21"/>
  <c r="H73" i="21" s="1"/>
  <c r="G73" i="21"/>
  <c r="F73" i="21"/>
  <c r="E73" i="21"/>
  <c r="L72" i="21"/>
  <c r="H72" i="21" s="1"/>
  <c r="G72" i="21"/>
  <c r="F72" i="21"/>
  <c r="E72" i="21"/>
  <c r="L71" i="21"/>
  <c r="H71" i="21" s="1"/>
  <c r="G71" i="21"/>
  <c r="F71" i="21"/>
  <c r="E71" i="21"/>
  <c r="L70" i="21"/>
  <c r="H70" i="21" s="1"/>
  <c r="G70" i="21"/>
  <c r="F70" i="21"/>
  <c r="E70" i="21"/>
  <c r="L69" i="21"/>
  <c r="H69" i="21" s="1"/>
  <c r="G69" i="21"/>
  <c r="F69" i="21"/>
  <c r="E69" i="21"/>
  <c r="L68" i="21"/>
  <c r="H68" i="21" s="1"/>
  <c r="G68" i="21"/>
  <c r="F68" i="21"/>
  <c r="E68" i="21"/>
  <c r="L67" i="21"/>
  <c r="H67" i="21" s="1"/>
  <c r="G67" i="21"/>
  <c r="F67" i="21"/>
  <c r="E67" i="21"/>
  <c r="L66" i="21"/>
  <c r="H66" i="21" s="1"/>
  <c r="G66" i="21"/>
  <c r="F66" i="21"/>
  <c r="E66" i="21"/>
  <c r="L65" i="21"/>
  <c r="H65" i="21" s="1"/>
  <c r="G65" i="21"/>
  <c r="F65" i="21"/>
  <c r="E65" i="21"/>
  <c r="L64" i="21"/>
  <c r="H64" i="21" s="1"/>
  <c r="G64" i="21"/>
  <c r="F64" i="21"/>
  <c r="E64" i="21"/>
  <c r="L63" i="21"/>
  <c r="H63" i="21" s="1"/>
  <c r="G63" i="21"/>
  <c r="F63" i="21"/>
  <c r="E63" i="21"/>
  <c r="L62" i="21"/>
  <c r="H62" i="21" s="1"/>
  <c r="G62" i="21"/>
  <c r="F62" i="21"/>
  <c r="E62" i="21"/>
  <c r="L61" i="21"/>
  <c r="H61" i="21" s="1"/>
  <c r="G61" i="21"/>
  <c r="F61" i="21"/>
  <c r="E61" i="21"/>
  <c r="L60" i="21"/>
  <c r="H60" i="21" s="1"/>
  <c r="G60" i="21"/>
  <c r="F60" i="21"/>
  <c r="E60" i="21"/>
  <c r="L59" i="21"/>
  <c r="H59" i="21" s="1"/>
  <c r="G59" i="21"/>
  <c r="F59" i="21"/>
  <c r="E59" i="21"/>
  <c r="L58" i="21"/>
  <c r="H58" i="21" s="1"/>
  <c r="G58" i="21"/>
  <c r="F58" i="21"/>
  <c r="E58" i="21"/>
  <c r="L57" i="21"/>
  <c r="H57" i="21" s="1"/>
  <c r="G57" i="21"/>
  <c r="F57" i="21"/>
  <c r="E57" i="21"/>
  <c r="L56" i="21"/>
  <c r="H56" i="21" s="1"/>
  <c r="G56" i="21"/>
  <c r="F56" i="21"/>
  <c r="E56" i="21"/>
  <c r="L55" i="21"/>
  <c r="H55" i="21" s="1"/>
  <c r="G55" i="21"/>
  <c r="F55" i="21"/>
  <c r="E55" i="21"/>
  <c r="L54" i="21"/>
  <c r="H54" i="21" s="1"/>
  <c r="G54" i="21"/>
  <c r="F54" i="21"/>
  <c r="E54" i="21"/>
  <c r="L53" i="21"/>
  <c r="H53" i="21" s="1"/>
  <c r="G53" i="21"/>
  <c r="F53" i="21"/>
  <c r="E53" i="21"/>
  <c r="L52" i="21"/>
  <c r="H52" i="21" s="1"/>
  <c r="G52" i="21"/>
  <c r="F52" i="21"/>
  <c r="E52" i="21"/>
  <c r="C45" i="21"/>
  <c r="M45" i="21" s="1"/>
  <c r="B45" i="21"/>
  <c r="J45" i="21" s="1"/>
  <c r="K44" i="21"/>
  <c r="C44" i="21"/>
  <c r="I44" i="21" s="1"/>
  <c r="B44" i="21"/>
  <c r="J44" i="21" s="1"/>
  <c r="C43" i="21"/>
  <c r="M43" i="21" s="1"/>
  <c r="B43" i="21"/>
  <c r="J43" i="21" s="1"/>
  <c r="L42" i="21"/>
  <c r="C42" i="21"/>
  <c r="I42" i="21" s="1"/>
  <c r="B42" i="21"/>
  <c r="J42" i="21" s="1"/>
  <c r="I41" i="21"/>
  <c r="C41" i="21"/>
  <c r="M41" i="21" s="1"/>
  <c r="B41" i="21"/>
  <c r="J41" i="21" s="1"/>
  <c r="E37" i="21"/>
  <c r="D37" i="21"/>
  <c r="K57" i="15"/>
  <c r="L57" i="15" s="1"/>
  <c r="C39" i="21"/>
  <c r="C38" i="21"/>
  <c r="C36" i="21"/>
  <c r="C35" i="21"/>
  <c r="C34" i="21"/>
  <c r="C33" i="21"/>
  <c r="C32" i="21"/>
  <c r="C31" i="21"/>
  <c r="G31" i="21" s="1"/>
  <c r="C30" i="21"/>
  <c r="C29" i="21"/>
  <c r="C28" i="21"/>
  <c r="C27" i="21"/>
  <c r="C26" i="21"/>
  <c r="C25" i="21"/>
  <c r="C24" i="21"/>
  <c r="C23" i="21"/>
  <c r="I23" i="21" s="1"/>
  <c r="C22" i="21"/>
  <c r="C21" i="21"/>
  <c r="C20" i="21"/>
  <c r="C19" i="21"/>
  <c r="I19" i="21" s="1"/>
  <c r="C18" i="21"/>
  <c r="C17" i="21"/>
  <c r="C16" i="21"/>
  <c r="C15" i="21"/>
  <c r="G15" i="21" s="1"/>
  <c r="C9" i="21"/>
  <c r="C8" i="21"/>
  <c r="C7" i="21"/>
  <c r="B39" i="21"/>
  <c r="B38" i="21"/>
  <c r="B36" i="21"/>
  <c r="B35" i="21"/>
  <c r="B34" i="21"/>
  <c r="B33" i="21"/>
  <c r="B32" i="21"/>
  <c r="K32" i="21" s="1"/>
  <c r="B31" i="21"/>
  <c r="B30" i="21"/>
  <c r="B29" i="21"/>
  <c r="B28" i="21"/>
  <c r="B27" i="21"/>
  <c r="B26" i="21"/>
  <c r="B25" i="21"/>
  <c r="B24" i="21"/>
  <c r="B23" i="21"/>
  <c r="B22" i="21"/>
  <c r="B21" i="21"/>
  <c r="B20" i="21"/>
  <c r="B19" i="21"/>
  <c r="B18" i="21"/>
  <c r="B17" i="21"/>
  <c r="B16" i="21"/>
  <c r="B15" i="21"/>
  <c r="B9" i="21"/>
  <c r="B8" i="21"/>
  <c r="B7" i="21"/>
  <c r="D41" i="21" l="1"/>
  <c r="D42" i="21"/>
  <c r="F42" i="21"/>
  <c r="H42" i="21"/>
  <c r="D43" i="21"/>
  <c r="K43" i="21"/>
  <c r="E44" i="21"/>
  <c r="G44" i="21"/>
  <c r="D45" i="21"/>
  <c r="K45" i="21"/>
  <c r="H41" i="21"/>
  <c r="K41" i="21"/>
  <c r="E42" i="21"/>
  <c r="G42" i="21"/>
  <c r="K42" i="21"/>
  <c r="M42" i="21"/>
  <c r="I43" i="21"/>
  <c r="D44" i="21"/>
  <c r="F44" i="21"/>
  <c r="H44" i="21"/>
  <c r="M44" i="21"/>
  <c r="I45" i="21"/>
  <c r="L45" i="21"/>
  <c r="K9" i="21"/>
  <c r="H9" i="21"/>
  <c r="F9" i="21"/>
  <c r="D9" i="21"/>
  <c r="J9" i="21"/>
  <c r="K19" i="21"/>
  <c r="H19" i="21"/>
  <c r="F19" i="21"/>
  <c r="D19" i="21"/>
  <c r="J19" i="21"/>
  <c r="K23" i="21"/>
  <c r="H23" i="21"/>
  <c r="F23" i="21"/>
  <c r="D23" i="21"/>
  <c r="J23" i="21"/>
  <c r="D8" i="21"/>
  <c r="J8" i="21"/>
  <c r="H8" i="21"/>
  <c r="K8" i="21"/>
  <c r="F8" i="21"/>
  <c r="K7" i="21"/>
  <c r="H7" i="21"/>
  <c r="F7" i="21"/>
  <c r="D7" i="21"/>
  <c r="J7" i="21"/>
  <c r="D16" i="21"/>
  <c r="J16" i="21"/>
  <c r="H16" i="21"/>
  <c r="K16" i="21"/>
  <c r="F16" i="21"/>
  <c r="K25" i="21"/>
  <c r="H25" i="21"/>
  <c r="F25" i="21"/>
  <c r="D25" i="21"/>
  <c r="J25" i="21"/>
  <c r="D28" i="21"/>
  <c r="J28" i="21"/>
  <c r="H28" i="21"/>
  <c r="F28" i="21"/>
  <c r="K28" i="21"/>
  <c r="M21" i="21"/>
  <c r="E21" i="21"/>
  <c r="L21" i="21"/>
  <c r="I21" i="21"/>
  <c r="G21" i="21"/>
  <c r="G24" i="21"/>
  <c r="L24" i="21"/>
  <c r="I24" i="21"/>
  <c r="E24" i="21"/>
  <c r="M24" i="21"/>
  <c r="M39" i="21"/>
  <c r="E39" i="21"/>
  <c r="L39" i="21"/>
  <c r="G39" i="21"/>
  <c r="I39" i="21"/>
  <c r="D39" i="21"/>
  <c r="K39" i="21"/>
  <c r="J39" i="21"/>
  <c r="H39" i="21"/>
  <c r="F39" i="21"/>
  <c r="G18" i="21"/>
  <c r="L18" i="21"/>
  <c r="I18" i="21"/>
  <c r="M18" i="21"/>
  <c r="E18" i="21"/>
  <c r="G28" i="21"/>
  <c r="M28" i="21"/>
  <c r="E28" i="21"/>
  <c r="L28" i="21"/>
  <c r="I28" i="21"/>
  <c r="B14" i="21"/>
  <c r="B6" i="21"/>
  <c r="D26" i="21"/>
  <c r="J26" i="21"/>
  <c r="H26" i="21"/>
  <c r="K26" i="21"/>
  <c r="F26" i="21"/>
  <c r="K29" i="21"/>
  <c r="H29" i="21"/>
  <c r="F29" i="21"/>
  <c r="D29" i="21"/>
  <c r="J29" i="21"/>
  <c r="K35" i="21"/>
  <c r="J35" i="21"/>
  <c r="H35" i="21"/>
  <c r="F35" i="21"/>
  <c r="D35" i="21"/>
  <c r="G22" i="21"/>
  <c r="L22" i="21"/>
  <c r="I22" i="21"/>
  <c r="E22" i="21"/>
  <c r="M22" i="21"/>
  <c r="M25" i="21"/>
  <c r="E25" i="21"/>
  <c r="L25" i="21"/>
  <c r="I25" i="21"/>
  <c r="G25" i="21"/>
  <c r="K17" i="21"/>
  <c r="H17" i="21"/>
  <c r="F17" i="21"/>
  <c r="D17" i="21"/>
  <c r="J17" i="21"/>
  <c r="D20" i="21"/>
  <c r="J20" i="21"/>
  <c r="H20" i="21"/>
  <c r="K20" i="21"/>
  <c r="F20" i="21"/>
  <c r="M7" i="21"/>
  <c r="E7" i="21"/>
  <c r="L7" i="21"/>
  <c r="I7" i="21"/>
  <c r="G7" i="21"/>
  <c r="G8" i="21"/>
  <c r="L8" i="21"/>
  <c r="I8" i="21"/>
  <c r="M8" i="21"/>
  <c r="E8" i="21"/>
  <c r="M9" i="21"/>
  <c r="E9" i="21"/>
  <c r="L9" i="21"/>
  <c r="I9" i="21"/>
  <c r="G9" i="21"/>
  <c r="I29" i="21"/>
  <c r="M29" i="21"/>
  <c r="E29" i="21"/>
  <c r="L29" i="21"/>
  <c r="G29" i="21"/>
  <c r="G32" i="21"/>
  <c r="M32" i="21"/>
  <c r="E32" i="21"/>
  <c r="L32" i="21"/>
  <c r="I32" i="21"/>
  <c r="D30" i="21"/>
  <c r="J30" i="21"/>
  <c r="H30" i="21"/>
  <c r="K30" i="21"/>
  <c r="F30" i="21"/>
  <c r="B46" i="21"/>
  <c r="B40" i="21"/>
  <c r="G26" i="21"/>
  <c r="L26" i="21"/>
  <c r="I26" i="21"/>
  <c r="E26" i="21"/>
  <c r="M26" i="21"/>
  <c r="G36" i="21"/>
  <c r="M36" i="21"/>
  <c r="E36" i="21"/>
  <c r="L36" i="21"/>
  <c r="I36" i="21"/>
  <c r="K15" i="21"/>
  <c r="H15" i="21"/>
  <c r="F15" i="21"/>
  <c r="D15" i="21"/>
  <c r="J15" i="21"/>
  <c r="D18" i="21"/>
  <c r="J18" i="21"/>
  <c r="H18" i="21"/>
  <c r="K18" i="21"/>
  <c r="F18" i="21"/>
  <c r="K21" i="21"/>
  <c r="H21" i="21"/>
  <c r="F21" i="21"/>
  <c r="D21" i="21"/>
  <c r="J21" i="21"/>
  <c r="D24" i="21"/>
  <c r="J24" i="21"/>
  <c r="H24" i="21"/>
  <c r="F24" i="21"/>
  <c r="K24" i="21"/>
  <c r="K27" i="21"/>
  <c r="H27" i="21"/>
  <c r="F27" i="21"/>
  <c r="D27" i="21"/>
  <c r="J27" i="21"/>
  <c r="K33" i="21"/>
  <c r="H33" i="21"/>
  <c r="F33" i="21"/>
  <c r="D33" i="21"/>
  <c r="J33" i="21"/>
  <c r="F36" i="21"/>
  <c r="D36" i="21"/>
  <c r="J36" i="21"/>
  <c r="H36" i="21"/>
  <c r="K36" i="21"/>
  <c r="G16" i="21"/>
  <c r="L16" i="21"/>
  <c r="I16" i="21"/>
  <c r="M16" i="21"/>
  <c r="E16" i="21"/>
  <c r="G30" i="21"/>
  <c r="M30" i="21"/>
  <c r="E30" i="21"/>
  <c r="L30" i="21"/>
  <c r="I30" i="21"/>
  <c r="I33" i="21"/>
  <c r="M33" i="21"/>
  <c r="E33" i="21"/>
  <c r="L33" i="21"/>
  <c r="G33" i="21"/>
  <c r="G20" i="21"/>
  <c r="L20" i="21"/>
  <c r="I20" i="21"/>
  <c r="M20" i="21"/>
  <c r="E20" i="21"/>
  <c r="I38" i="21"/>
  <c r="G38" i="21"/>
  <c r="L38" i="21"/>
  <c r="M38" i="21"/>
  <c r="E38" i="21"/>
  <c r="D22" i="21"/>
  <c r="J22" i="21"/>
  <c r="H22" i="21"/>
  <c r="K22" i="21"/>
  <c r="F22" i="21"/>
  <c r="K31" i="21"/>
  <c r="H31" i="21"/>
  <c r="F31" i="21"/>
  <c r="D31" i="21"/>
  <c r="J31" i="21"/>
  <c r="D34" i="21"/>
  <c r="J34" i="21"/>
  <c r="H34" i="21"/>
  <c r="K34" i="21"/>
  <c r="F34" i="21"/>
  <c r="H38" i="21"/>
  <c r="F38" i="21"/>
  <c r="D38" i="21"/>
  <c r="K38" i="21"/>
  <c r="J38" i="21"/>
  <c r="C6" i="21"/>
  <c r="C14" i="21"/>
  <c r="M17" i="21"/>
  <c r="E17" i="21"/>
  <c r="L17" i="21"/>
  <c r="G17" i="21"/>
  <c r="I17" i="21"/>
  <c r="G34" i="21"/>
  <c r="M34" i="21"/>
  <c r="E34" i="21"/>
  <c r="L34" i="21"/>
  <c r="I34" i="21"/>
  <c r="G19" i="21"/>
  <c r="G23" i="21"/>
  <c r="M19" i="21"/>
  <c r="E19" i="21"/>
  <c r="L19" i="21"/>
  <c r="I27" i="21"/>
  <c r="M27" i="21"/>
  <c r="E27" i="21"/>
  <c r="L27" i="21"/>
  <c r="I35" i="21"/>
  <c r="M35" i="21"/>
  <c r="E35" i="21"/>
  <c r="L35" i="21"/>
  <c r="F32" i="21"/>
  <c r="K53" i="21"/>
  <c r="J53" i="21"/>
  <c r="I53" i="21"/>
  <c r="K55" i="21"/>
  <c r="J55" i="21"/>
  <c r="I55" i="21"/>
  <c r="K57" i="21"/>
  <c r="J57" i="21"/>
  <c r="I57" i="21"/>
  <c r="K59" i="21"/>
  <c r="J59" i="21"/>
  <c r="I59" i="21"/>
  <c r="K61" i="21"/>
  <c r="J61" i="21"/>
  <c r="I61" i="21"/>
  <c r="K63" i="21"/>
  <c r="J63" i="21"/>
  <c r="I63" i="21"/>
  <c r="K65" i="21"/>
  <c r="J65" i="21"/>
  <c r="I65" i="21"/>
  <c r="K67" i="21"/>
  <c r="J67" i="21"/>
  <c r="I67" i="21"/>
  <c r="K69" i="21"/>
  <c r="J69" i="21"/>
  <c r="I69" i="21"/>
  <c r="K71" i="21"/>
  <c r="J71" i="21"/>
  <c r="I71" i="21"/>
  <c r="K73" i="21"/>
  <c r="J73" i="21"/>
  <c r="I73" i="21"/>
  <c r="K75" i="21"/>
  <c r="J75" i="21"/>
  <c r="I75" i="21"/>
  <c r="G27" i="21"/>
  <c r="G35" i="21"/>
  <c r="D32" i="21"/>
  <c r="J32" i="21"/>
  <c r="H32" i="21"/>
  <c r="M15" i="21"/>
  <c r="E15" i="21"/>
  <c r="L15" i="21"/>
  <c r="M23" i="21"/>
  <c r="E23" i="21"/>
  <c r="L23" i="21"/>
  <c r="I31" i="21"/>
  <c r="M31" i="21"/>
  <c r="E31" i="21"/>
  <c r="L31" i="21"/>
  <c r="C46" i="21"/>
  <c r="C40" i="21"/>
  <c r="I15" i="21"/>
  <c r="K52" i="21"/>
  <c r="J52" i="21"/>
  <c r="I52" i="21"/>
  <c r="K54" i="21"/>
  <c r="J54" i="21"/>
  <c r="I54" i="21"/>
  <c r="K56" i="21"/>
  <c r="J56" i="21"/>
  <c r="I56" i="21"/>
  <c r="K58" i="21"/>
  <c r="J58" i="21"/>
  <c r="I58" i="21"/>
  <c r="K60" i="21"/>
  <c r="J60" i="21"/>
  <c r="I60" i="21"/>
  <c r="K62" i="21"/>
  <c r="J62" i="21"/>
  <c r="I62" i="21"/>
  <c r="K64" i="21"/>
  <c r="J64" i="21"/>
  <c r="I64" i="21"/>
  <c r="K66" i="21"/>
  <c r="J66" i="21"/>
  <c r="I66" i="21"/>
  <c r="K68" i="21"/>
  <c r="J68" i="21"/>
  <c r="I68" i="21"/>
  <c r="K70" i="21"/>
  <c r="J70" i="21"/>
  <c r="I70" i="21"/>
  <c r="K72" i="21"/>
  <c r="J72" i="21"/>
  <c r="I72" i="21"/>
  <c r="K74" i="21"/>
  <c r="J74" i="21"/>
  <c r="I74" i="21"/>
  <c r="K76" i="21"/>
  <c r="K78" i="21" s="1"/>
  <c r="J76" i="21"/>
  <c r="J78" i="21" s="1"/>
  <c r="I76" i="21"/>
  <c r="I78" i="21" s="1"/>
  <c r="F41" i="21"/>
  <c r="F43" i="21"/>
  <c r="F45" i="21"/>
  <c r="G41" i="21"/>
  <c r="G43" i="21"/>
  <c r="G45" i="21"/>
  <c r="H43" i="21"/>
  <c r="L44" i="21"/>
  <c r="H45" i="21"/>
  <c r="L41" i="21"/>
  <c r="L43" i="21"/>
  <c r="E41" i="21"/>
  <c r="E43" i="21"/>
  <c r="E45" i="21"/>
  <c r="D6" i="21" l="1"/>
  <c r="J6" i="21"/>
  <c r="H6" i="21"/>
  <c r="K6" i="21"/>
  <c r="F6" i="21"/>
  <c r="G14" i="21"/>
  <c r="L14" i="21"/>
  <c r="I14" i="21"/>
  <c r="M14" i="21"/>
  <c r="E14" i="21"/>
  <c r="D14" i="21"/>
  <c r="J14" i="21"/>
  <c r="H14" i="21"/>
  <c r="K14" i="21"/>
  <c r="F14" i="21"/>
  <c r="G6" i="21"/>
  <c r="L6" i="21"/>
  <c r="I6" i="21"/>
  <c r="E6" i="21"/>
  <c r="M6" i="21"/>
  <c r="I79" i="21"/>
  <c r="I80" i="21"/>
  <c r="H40" i="21"/>
  <c r="F40" i="21"/>
  <c r="D40" i="21"/>
  <c r="K40" i="21"/>
  <c r="J40" i="21"/>
  <c r="I40" i="21"/>
  <c r="G40" i="21"/>
  <c r="L40" i="21"/>
  <c r="M40" i="21"/>
  <c r="E40" i="21"/>
  <c r="J80" i="21"/>
  <c r="J79" i="21"/>
  <c r="I46" i="21"/>
  <c r="G46" i="21"/>
  <c r="L46" i="21"/>
  <c r="M46" i="21"/>
  <c r="E46" i="21"/>
  <c r="K80" i="21"/>
  <c r="K79" i="21"/>
  <c r="H46" i="21"/>
  <c r="F46" i="21"/>
  <c r="D46" i="21"/>
  <c r="K46" i="21"/>
  <c r="J46" i="21"/>
  <c r="I84" i="21" l="1"/>
  <c r="I83" i="21"/>
  <c r="I82" i="21"/>
</calcChain>
</file>

<file path=xl/sharedStrings.xml><?xml version="1.0" encoding="utf-8"?>
<sst xmlns="http://schemas.openxmlformats.org/spreadsheetml/2006/main" count="1641" uniqueCount="520">
  <si>
    <t>Aufgrund von Kreisgebietsreformen</t>
  </si>
  <si>
    <t>sind Kreisschlüssel</t>
  </si>
  <si>
    <t>entfallen und</t>
  </si>
  <si>
    <t>Vorquartalswerte deshalb</t>
  </si>
  <si>
    <t>teilweise nicht ausweisbar.</t>
  </si>
  <si>
    <t>_</t>
  </si>
  <si>
    <t>Beschäftigungsstatistik</t>
  </si>
  <si>
    <t>Impressum</t>
  </si>
  <si>
    <t>Produktlinie/Reihe:</t>
  </si>
  <si>
    <t>Tabellen</t>
  </si>
  <si>
    <t>Titel:</t>
  </si>
  <si>
    <t>Regionalreport über Beschäftigte (Quartalszahlen)</t>
  </si>
  <si>
    <t>Region:</t>
  </si>
  <si>
    <t>Dresden, Stadt (14612)</t>
  </si>
  <si>
    <t>Stichtag:</t>
  </si>
  <si>
    <t>30. September 2020</t>
  </si>
  <si>
    <t>Erstellungsdatum:</t>
  </si>
  <si>
    <t>10. April 2021</t>
  </si>
  <si>
    <t>Periodizität:</t>
  </si>
  <si>
    <t>vierteljährlich</t>
  </si>
  <si>
    <t>Nächster
Veröffentlichungstermin:</t>
  </si>
  <si>
    <t>10. Juli 2021</t>
  </si>
  <si>
    <t>Hinweise:</t>
  </si>
  <si>
    <t xml:space="preserve">In dieser Publikation wird über die sozialversicherungspflichtig und geringfügig entlohnten Beschäftigten berichtet. Eine weitere Unterteilung der geringfügig entlohnten Beschäftigten in ausschließlich geringfügig entlohnte und im Nebenjob tätige Beschäftigte ist bei ausgewählten Merkmalen, wie dem Beruf, aus Geheimhaltungsgründen nicht möglich. Weitergehende Informationen erhalten Sie über Ihren regionalen Statistik-Service. Soweit nicht anders angegeben, beziehen sich alle Zahlen auf den Arbeitsort. </t>
  </si>
  <si>
    <t>Herausgeberin:</t>
  </si>
  <si>
    <t>Bundesagentur für Arbeit</t>
  </si>
  <si>
    <t>Statistik</t>
  </si>
  <si>
    <t>Rückfragen an:</t>
  </si>
  <si>
    <t>Statistik-Service Südost</t>
  </si>
  <si>
    <t>Nordostpark 14</t>
  </si>
  <si>
    <t>90411 Nürnberg</t>
  </si>
  <si>
    <t>E-Mail:</t>
  </si>
  <si>
    <t>Statistik-Service-Suedost@arbeitsagentur.de</t>
  </si>
  <si>
    <t>Hotline:</t>
  </si>
  <si>
    <t>0911/179-8001</t>
  </si>
  <si>
    <t>Fax:</t>
  </si>
  <si>
    <t>0911/179-908001</t>
  </si>
  <si>
    <t>Internet:</t>
  </si>
  <si>
    <t xml:space="preserve">http://statistik.arbeitsagentur.de </t>
  </si>
  <si>
    <t>Register: "Statistik nach Themen"</t>
  </si>
  <si>
    <t>http://statistik.arbeitsagentur.de/Navigation/Statistik/Statistik-nach-Themen/Statistik-nach-Themen-Nav.html</t>
  </si>
  <si>
    <t>Zitierhinweis:</t>
  </si>
  <si>
    <t>Statistik der Bundesagentur für Arbeit</t>
  </si>
  <si>
    <t>Tabellen, Regionalreport über Beschäftigte, Nürnberg, März 2021</t>
  </si>
  <si>
    <t>Nutzungsbedingungen:</t>
  </si>
  <si>
    <t>© Statistik der Bundesagentur für Arbeit</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</si>
  <si>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</si>
  <si>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</si>
  <si>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</si>
  <si>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</si>
  <si>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</si>
  <si>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</si>
  <si>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</si>
  <si>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</si>
  <si>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</si>
  <si>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</si>
  <si>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</si>
  <si>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Stichtag: 30. September 2020</t>
  </si>
  <si>
    <t>Quartalszahlen im Überblick</t>
  </si>
  <si>
    <t>Sozialversicherungspflichtig und geringfügig entlohnte Beschäftigte</t>
  </si>
  <si>
    <t>nach ausgewählten Merkmalen</t>
  </si>
  <si>
    <t>Tabelle 1</t>
  </si>
  <si>
    <t>Diagramm: Entwicklung sozialversicherungspflichtig Beschäftigter</t>
  </si>
  <si>
    <t>und geringfügig entlohnter Beschäftigter nach Regionen und nach</t>
  </si>
  <si>
    <t>der Klassifikation der Wirtschaftszweige (WZ 2008)</t>
  </si>
  <si>
    <t>Diagramm</t>
  </si>
  <si>
    <t>Sozialversicherungspflichtig Beschäftigte</t>
  </si>
  <si>
    <t>nach Regionen und ausgewählten Merkmalen</t>
  </si>
  <si>
    <t>Tabelle 2.1</t>
  </si>
  <si>
    <t>Tabelle 2.2</t>
  </si>
  <si>
    <t>nach der Klassifikation der Wirtschaftszweige 2008 (WZ 2008)</t>
  </si>
  <si>
    <t>Tabelle 2.3</t>
  </si>
  <si>
    <t>nach der Klassifikation der Berufe (KldB 2010)</t>
  </si>
  <si>
    <t>Tabelle 2.4</t>
  </si>
  <si>
    <t>Geringfügig entlohnte Beschäftigte</t>
  </si>
  <si>
    <t>Tabelle 3.1</t>
  </si>
  <si>
    <t>Tabelle 3.2</t>
  </si>
  <si>
    <t>Tabelle 3.3</t>
  </si>
  <si>
    <t xml:space="preserve"> </t>
  </si>
  <si>
    <t>Tabelle 3.4</t>
  </si>
  <si>
    <t>Begonnene sozialversicherungspflichtige Beschäftigungsverhältnisse</t>
  </si>
  <si>
    <t xml:space="preserve">Insgesamt / darunter befristet nach ausgewählten Merkmalen </t>
  </si>
  <si>
    <t>Tabelle 4.1</t>
  </si>
  <si>
    <t>Tabelle 4.2</t>
  </si>
  <si>
    <t>Tabelle 4.3</t>
  </si>
  <si>
    <t xml:space="preserve">Beendete sozialversicherungspflichtige Beschäftigungsverhältnisse </t>
  </si>
  <si>
    <t>Tabelle 5.1</t>
  </si>
  <si>
    <t>Tabelle 5.2</t>
  </si>
  <si>
    <t>Zeitreihe</t>
  </si>
  <si>
    <t>Sozialversicherungspflichtig und geringfügig entlohnte Beschäftigte sowie begonnene und beendete Beschäftigungsverhältnisse</t>
  </si>
  <si>
    <t>Tabelle 6</t>
  </si>
  <si>
    <t>1. Sozialversicherungspflichtig und geringfügig entlohnte Beschäftigte nach
ausgewählten Merkmalen</t>
  </si>
  <si>
    <t>Dresden, Stadt (14612); Gebietsstand des jeweiligen Stichtags</t>
  </si>
  <si>
    <t>Merkmale</t>
  </si>
  <si>
    <r>
      <t xml:space="preserve">Anteile
in % </t>
    </r>
    <r>
      <rPr>
        <vertAlign val="superscript"/>
        <sz val="8"/>
        <rFont val="Arial"/>
        <family val="2"/>
      </rPr>
      <t>1)</t>
    </r>
  </si>
  <si>
    <r>
      <t xml:space="preserve">Beschäftigte am Stichtag </t>
    </r>
    <r>
      <rPr>
        <sz val="8"/>
        <rFont val="Arial"/>
        <family val="2"/>
      </rPr>
      <t xml:space="preserve">Ende ... </t>
    </r>
  </si>
  <si>
    <t>Veränderung 
gegenüber dem 
Vorjahresstichtag 
(Sp. 1 zu Sp. 5)</t>
  </si>
  <si>
    <t>Sep. 20</t>
  </si>
  <si>
    <t>Jun. 20</t>
  </si>
  <si>
    <t>Mrz. 20</t>
  </si>
  <si>
    <t>Dez. 19</t>
  </si>
  <si>
    <t>Sep. 19</t>
  </si>
  <si>
    <t>absolut</t>
  </si>
  <si>
    <t>in %</t>
  </si>
  <si>
    <t>Insgesamt</t>
  </si>
  <si>
    <t>dav.</t>
  </si>
  <si>
    <t>Männer</t>
  </si>
  <si>
    <t>Frauen</t>
  </si>
  <si>
    <t>unter 25 Jahre</t>
  </si>
  <si>
    <t>25 bis unter 55 Jahre</t>
  </si>
  <si>
    <t>55 bis unter 65 Jahre</t>
  </si>
  <si>
    <t>65 Jahre und älter</t>
  </si>
  <si>
    <t>dar.: bis zur Altersgrenze</t>
  </si>
  <si>
    <t>dar.</t>
  </si>
  <si>
    <t>Vollzeitbeschäftigte</t>
  </si>
  <si>
    <t>Teilzeitbeschäftigte</t>
  </si>
  <si>
    <t>Deutsche</t>
  </si>
  <si>
    <t>Ausländer</t>
  </si>
  <si>
    <t>Geringfügig entlohnte Beschäftigte (GeB)</t>
  </si>
  <si>
    <t>GeB - Insgesamt</t>
  </si>
  <si>
    <t>GeB - ausschließlich</t>
  </si>
  <si>
    <t>GeB - im Nebenjob</t>
  </si>
  <si>
    <r>
      <rPr>
        <vertAlign val="superscript"/>
        <sz val="7"/>
        <rFont val="Arial"/>
        <family val="2"/>
      </rPr>
      <t xml:space="preserve">1) </t>
    </r>
    <r>
      <rPr>
        <sz val="7"/>
        <rFont val="Arial"/>
        <family val="2"/>
      </rPr>
      <t>Anteil an der jeweiligen Gesamtsumme (Spaltenprozent)</t>
    </r>
  </si>
  <si>
    <r>
      <rPr>
        <vertAlign val="superscript"/>
        <sz val="7"/>
        <rFont val="Arial"/>
        <family val="2"/>
      </rPr>
      <t xml:space="preserve">*) </t>
    </r>
    <r>
      <rPr>
        <sz val="7"/>
        <rFont val="Arial"/>
        <family val="2"/>
      </rPr>
      <t>Aus Datenschutzgründen und Gründen der statistischen Geheimhaltung werden Zahlenwerte von 1 oder 2 und Daten, aus denen rechnerisch auf einen solchen 
  Zahlenwert geschlossen werden kann, anonymisiert.</t>
    </r>
  </si>
  <si>
    <t>Entwicklung sozialversicherungspflichtig Beschäftigter und geringfügig entlohnter Beschäftigter nach Regionen</t>
  </si>
  <si>
    <t xml:space="preserve">und nach der Klassifikation der Wirtschaftszweige (WZ 2008) </t>
  </si>
  <si>
    <t>ausgewählte Regionen; Gebietsstand des jeweiligen Stichtags</t>
  </si>
  <si>
    <t>Veränderung gegenüber dem Vorjahresstichtag in %</t>
  </si>
  <si>
    <t>Geringfügig entlohnte Beschäftigte (insgesamt)</t>
  </si>
  <si>
    <t>Bundesland Sachsen</t>
  </si>
  <si>
    <t>Ostdeutschland</t>
  </si>
  <si>
    <t>Deutschland</t>
  </si>
  <si>
    <t>A</t>
  </si>
  <si>
    <t>Land-, Forstwirtschaft und Fischerei</t>
  </si>
  <si>
    <t>B,D,E</t>
  </si>
  <si>
    <t>Bergbau, Energie- und Wasserversorgung, Energiewirtschaft</t>
  </si>
  <si>
    <t>C
dav.</t>
  </si>
  <si>
    <t>Verarbeitendes Gewerbe</t>
  </si>
  <si>
    <t>10-15, 18, 21, 31</t>
  </si>
  <si>
    <t>Herstellung von überwiegend häuslich konsumierten Gütern (ohne Güter der Metall-, Elektro- und Chemieindustrie)</t>
  </si>
  <si>
    <t>24-30,32,33</t>
  </si>
  <si>
    <t>Metall- und Elektroindustrie sowie Stahlindustrie</t>
  </si>
  <si>
    <t>16, 17, 19, 
20, ,22, 23</t>
  </si>
  <si>
    <t>Hrst. v. Vorleistungsgütern, insb. v. chem. Erzeugnissen u. Kunsstoffwaren (ohne Güter der Metall- u. Elektroindustrie)</t>
  </si>
  <si>
    <t>F</t>
  </si>
  <si>
    <t>Baugewerbe</t>
  </si>
  <si>
    <t>G</t>
  </si>
  <si>
    <t>Handel, Instandhaltung, Reparatur von Kfz</t>
  </si>
  <si>
    <t>H</t>
  </si>
  <si>
    <t>Verkehr und Lagerei</t>
  </si>
  <si>
    <t>I</t>
  </si>
  <si>
    <t>Gastgewerbe</t>
  </si>
  <si>
    <t>J</t>
  </si>
  <si>
    <t>Information und Kommunikation</t>
  </si>
  <si>
    <t>K</t>
  </si>
  <si>
    <t>Erbringung von Finanz- und Versicherungsdienstleistungen</t>
  </si>
  <si>
    <t>L,M</t>
  </si>
  <si>
    <t>Immobilien, freiberufliche wissenschaftliche und technische Dienstleitstungen</t>
  </si>
  <si>
    <t>N</t>
  </si>
  <si>
    <t>sonstige wirtschaftliche Dienstleistungen</t>
  </si>
  <si>
    <t>dav. N 
(ohne ANÜ</t>
  </si>
  <si>
    <t>sonstige wirtschaftliche Dienstleistungen 
(ohne Arbeitnehmerüberlassung)</t>
  </si>
  <si>
    <t>Arbeitnehmerüberlassung</t>
  </si>
  <si>
    <t>O, U</t>
  </si>
  <si>
    <t>Öffentliche Verwaltung, Verteidigung, Sozialversicherung, Ext. Organisationen</t>
  </si>
  <si>
    <t>P</t>
  </si>
  <si>
    <t>Erziehung und Unterricht</t>
  </si>
  <si>
    <t>Gesundheitswesen</t>
  </si>
  <si>
    <t>Heime und Sozialwesen</t>
  </si>
  <si>
    <t>R,S,T</t>
  </si>
  <si>
    <t>sonstige Dienstleistungen, Private Haushalte</t>
  </si>
  <si>
    <t>keine Zuordnung möglich</t>
  </si>
  <si>
    <t>davon nach Sektoren:</t>
  </si>
  <si>
    <t>B - F</t>
  </si>
  <si>
    <t>Produzierendes Gewerbe</t>
  </si>
  <si>
    <t>G - U</t>
  </si>
  <si>
    <t>Dienstleistungsbereich</t>
  </si>
  <si>
    <t>*) Aus Datenschutzgründen und Gründen der statistischen Geheimhaltung werden Zahlenwerte von 1 oder 2 und Daten, aus denen rechnerisch auf einen solchen Zahlenwert geschlossen werden kann, anonymisiert. Gleiches gilt, wenn in einer Region weniger als 3 Betriebe ansässig sind  oder einer der Betriebe einen so hohen Beschäftigtenanteil auf sich vereint, dass die Beschäftigtenzahl  praktisch eine Einzelangabe über den Branchenführer darstellt (Dominanzfall).</t>
  </si>
  <si>
    <t>2.1 Sozialversicherungspflichtig Beschäftigte nach Regionen und ausgewählten
Merkmalen</t>
  </si>
  <si>
    <t xml:space="preserve">Regionen / Merkmale </t>
  </si>
  <si>
    <r>
      <t xml:space="preserve">Anteile in % </t>
    </r>
    <r>
      <rPr>
        <vertAlign val="superscript"/>
        <sz val="8"/>
        <rFont val="Arial"/>
        <family val="2"/>
      </rPr>
      <t>1)</t>
    </r>
  </si>
  <si>
    <t xml:space="preserve">sozialversicherungspflichtig Beschäftigte am Stichtag Ende ... </t>
  </si>
  <si>
    <t>Veränderung gegenüber
dem Vorjahresstichtag (Spalte 1 zu Spalte 5)</t>
  </si>
  <si>
    <t>in Vollzeit</t>
  </si>
  <si>
    <t>in Teilzeit</t>
  </si>
  <si>
    <t>Dresden, Stadt (14612) am Wohnort</t>
  </si>
  <si>
    <t>2.2 Sozialversicherungspflichtig Beschäftigte nach ausgewählten Merkmalen</t>
  </si>
  <si>
    <r>
      <t xml:space="preserve">nach dem Geschlecht
</t>
    </r>
    <r>
      <rPr>
        <sz val="8"/>
        <rFont val="Arial"/>
        <family val="2"/>
      </rPr>
      <t>dav.  Männer</t>
    </r>
  </si>
  <si>
    <r>
      <t xml:space="preserve">nach Altersgruppen und Geschlecht
</t>
    </r>
    <r>
      <rPr>
        <sz val="8"/>
        <rFont val="Arial"/>
        <family val="2"/>
      </rPr>
      <t>dav.  unter 25 Jahre</t>
    </r>
  </si>
  <si>
    <t xml:space="preserve">dar. </t>
  </si>
  <si>
    <t>bis zur Altersgrenze</t>
  </si>
  <si>
    <r>
      <t xml:space="preserve">nach Nationalität und Geschlecht
</t>
    </r>
    <r>
      <rPr>
        <sz val="8"/>
        <rFont val="Arial"/>
        <family val="2"/>
      </rPr>
      <t>dar.  Deutsche</t>
    </r>
  </si>
  <si>
    <r>
      <t>nach der Arbeitszeit und Geschlecht</t>
    </r>
    <r>
      <rPr>
        <sz val="8"/>
        <rFont val="Arial"/>
        <family val="2"/>
      </rPr>
      <t xml:space="preserve">
dar.  in Vollzeit</t>
    </r>
  </si>
  <si>
    <r>
      <t xml:space="preserve">Sozialversicherungspflichtig Beschäftigte in 
Werkstätten oder gleichartigen Einrichtungen für Menschen mit Behinderung </t>
    </r>
    <r>
      <rPr>
        <b/>
        <vertAlign val="superscript"/>
        <sz val="8"/>
        <rFont val="Arial"/>
        <family val="2"/>
      </rPr>
      <t>2)</t>
    </r>
    <r>
      <rPr>
        <sz val="8"/>
        <rFont val="Arial"/>
        <family val="2"/>
      </rPr>
      <t xml:space="preserve">
         Insgesamt                  </t>
    </r>
  </si>
  <si>
    <r>
      <t>nach dem Berufsabschluss und Geschlecht</t>
    </r>
    <r>
      <rPr>
        <sz val="8"/>
        <rFont val="Arial"/>
        <family val="2"/>
      </rPr>
      <t xml:space="preserve">
dav.  ohne beruflichen Ausbildungsabschluss</t>
    </r>
  </si>
  <si>
    <t>Auszubildende</t>
  </si>
  <si>
    <t xml:space="preserve">   Männer</t>
  </si>
  <si>
    <t xml:space="preserve">   Frauen</t>
  </si>
  <si>
    <r>
      <t xml:space="preserve">mit anerkanntem Berufsabschluss </t>
    </r>
    <r>
      <rPr>
        <vertAlign val="superscript"/>
        <sz val="8"/>
        <rFont val="Arial"/>
        <family val="2"/>
      </rPr>
      <t>3)</t>
    </r>
  </si>
  <si>
    <t>Abschluss anerkannte Berufsausbildung</t>
  </si>
  <si>
    <t xml:space="preserve">    Männer</t>
  </si>
  <si>
    <t xml:space="preserve">    Frauen</t>
  </si>
  <si>
    <t>Meister- / Techn . / gleichw. Fachschulabschl.</t>
  </si>
  <si>
    <r>
      <t xml:space="preserve">mit akademischem Abschluss </t>
    </r>
    <r>
      <rPr>
        <vertAlign val="superscript"/>
        <sz val="8"/>
        <rFont val="Arial"/>
        <family val="2"/>
      </rPr>
      <t>4)</t>
    </r>
  </si>
  <si>
    <t>Bachelor</t>
  </si>
  <si>
    <t>Diplom/Magister/Master/Staatsexamen</t>
  </si>
  <si>
    <t>Promotion</t>
  </si>
  <si>
    <t>Ausbildung unbekannt</t>
  </si>
  <si>
    <r>
      <rPr>
        <vertAlign val="superscript"/>
        <sz val="7"/>
        <rFont val="Arial"/>
        <family val="2"/>
      </rPr>
      <t xml:space="preserve">1)  </t>
    </r>
    <r>
      <rPr>
        <sz val="7"/>
        <rFont val="Arial"/>
        <family val="2"/>
      </rPr>
      <t>Anteil an der jeweiligen Gesamtsumme (Spaltenprozent)</t>
    </r>
  </si>
  <si>
    <r>
      <rPr>
        <vertAlign val="superscript"/>
        <sz val="7"/>
        <rFont val="Arial"/>
        <family val="2"/>
      </rPr>
      <t>2)</t>
    </r>
    <r>
      <rPr>
        <sz val="7"/>
        <rFont val="Arial"/>
        <family val="2"/>
      </rPr>
      <t xml:space="preserve"> Menschen mit Behinderung in anerkannten Einrichtungen, Personen in Einrichtungen der Jugendhilfe, Menschen mit Behinderung in Integrationsprojekt, Teiln. Teilhabe am Arbeitsleben.</t>
    </r>
  </si>
  <si>
    <r>
      <rPr>
        <vertAlign val="superscript"/>
        <sz val="7"/>
        <rFont val="Arial"/>
        <family val="2"/>
      </rPr>
      <t xml:space="preserve">3) </t>
    </r>
    <r>
      <rPr>
        <sz val="7"/>
        <rFont val="Arial"/>
        <family val="2"/>
      </rPr>
      <t>"mit anerkanntem Berufsabschluss" ist die Summe aus "mit anerkannter Berufsausbildung" und "Meister-/Techniker-/gleichw. Fachschulabschluss"</t>
    </r>
  </si>
  <si>
    <r>
      <rPr>
        <vertAlign val="superscript"/>
        <sz val="7"/>
        <rFont val="Arial"/>
        <family val="2"/>
      </rPr>
      <t>4)</t>
    </r>
    <r>
      <rPr>
        <sz val="7"/>
        <rFont val="Arial"/>
        <family val="2"/>
      </rPr>
      <t xml:space="preserve"> "mit akademischem Abschluss" ist die Summe aus "Bachelor", "Diplom/Magister/Master/Staatsexamen" und "Promotion"</t>
    </r>
  </si>
  <si>
    <r>
      <rPr>
        <vertAlign val="superscript"/>
        <sz val="7"/>
        <rFont val="Arial"/>
        <family val="2"/>
      </rPr>
      <t xml:space="preserve">*) </t>
    </r>
    <r>
      <rPr>
        <sz val="7"/>
        <rFont val="Arial"/>
        <family val="2"/>
      </rPr>
      <t>Aus Datenschutzgründen und Gründen der statistischen Geheimhaltung werden Zahlenwerte von 1 oder 2 und Daten, aus denen rechnerisch auf einen solchen Zahlenwert geschlossen werden kann, anonymisiert.</t>
    </r>
  </si>
  <si>
    <r>
      <rPr>
        <vertAlign val="superscript"/>
        <sz val="7"/>
        <rFont val="Arial"/>
        <family val="2"/>
      </rPr>
      <t>.X)</t>
    </r>
    <r>
      <rPr>
        <sz val="7"/>
        <rFont val="Arial"/>
        <family val="2"/>
      </rPr>
      <t xml:space="preserve"> Nachweis von Veränderungswerten &lt; -250% bzw. &gt; 250% nicht sinnvoll</t>
    </r>
  </si>
  <si>
    <t>2.3 Sozialversicherungspflichtig Beschäftigte nach der Klassifikation der Wirtschaftszweige 2008 (WZ 2008)</t>
  </si>
  <si>
    <t>Wirtschaftsabschnitte / Wirtschaftsabteilungen / Wirtschaftsgruppen WZ 2008</t>
  </si>
  <si>
    <t>Bergbau, Energie- und Wasserversorgung, Entsorgungswirtschaft</t>
  </si>
  <si>
    <t>C</t>
  </si>
  <si>
    <t>dav. 10-15,
18, 21, 31</t>
  </si>
  <si>
    <t>Herstellung von überwiegend häuslich konsumierten Gütern 
(ohne Güter der Metall-, Elektro- und Chemieindustrie)</t>
  </si>
  <si>
    <t>24-30,
32, 33</t>
  </si>
  <si>
    <t>16, 17, 19, 
20, 22, 23</t>
  </si>
  <si>
    <t>Hrst. v. Vorleistungsgütern, insb. v. chem. Erzeugnissen u. Kunststoffwaren (ohne Güter der Metall- u. Elektroindustrie)</t>
  </si>
  <si>
    <t>Immobilien, freiberufliche wissenschaftliche und technische Dienstleistungen</t>
  </si>
  <si>
    <t xml:space="preserve">sonstige wirtschaftliche Dienstleistungen </t>
  </si>
  <si>
    <t>dav. N 
(ohne ANÜ)</t>
  </si>
  <si>
    <t>Öffentliche Verwaltung, Verteidigung, Sozialversicherung, 
Ext. Organisationen</t>
  </si>
  <si>
    <r>
      <rPr>
        <vertAlign val="superscript"/>
        <sz val="7"/>
        <rFont val="Arial"/>
        <family val="2"/>
      </rPr>
      <t xml:space="preserve">*) </t>
    </r>
    <r>
      <rPr>
        <sz val="7"/>
        <rFont val="Arial"/>
        <family val="2"/>
      </rPr>
      <t>Aus Datenschutzgründen und Gründen der statistischen Geheimhaltung werden Zahlenwerte von 1 oder 2 und Daten, aus denen rechnerisch auf einen solchen Zahlenwert geschlossen werden kann, anonymisiert. Gleiches gilt, wenn in einer Region weniger als 3 Betriebe ansässig sind  oder einer der Betriebe einen so hohen Beschäftigtenanteil auf sich vereint, dass die Beschäftigtenzahl praktisch eine Einzelangabe über den Branchenführer darstellt (Dominanzfall).</t>
    </r>
  </si>
  <si>
    <t>2.4 Sozialversicherungspflichtig Beschäftigte nach der Klassifikation der Berufe (KldB 2010)</t>
  </si>
  <si>
    <t>Anforderungsniveau/
Berufshauptgruppen/-gruppen (KldB2010)</t>
  </si>
  <si>
    <t>darunter nach Anforderungsniveau der ausgeübten Tätigkeit (KldB 2010)</t>
  </si>
  <si>
    <t>Helfer</t>
  </si>
  <si>
    <t>Fachkraft</t>
  </si>
  <si>
    <t>Spezialist</t>
  </si>
  <si>
    <t>Experte</t>
  </si>
  <si>
    <t>davon nach Berufsfachlichkeit der ausgeübten Tätigkeit (KldB 2010)</t>
  </si>
  <si>
    <t>Land-, Tier-, Forstwirtschaftsberufe</t>
  </si>
  <si>
    <t>dar. 111</t>
  </si>
  <si>
    <t>Landwirtschaft</t>
  </si>
  <si>
    <t>Gartenbauberufe, Floristik</t>
  </si>
  <si>
    <t>Rohstoffgewinn,Glas-,Keramikverarbeitung</t>
  </si>
  <si>
    <t>Kunststoff- u. Holzherst.,-verarbeitung</t>
  </si>
  <si>
    <t>Papier-,Druckberufe, tech.Mediengestalt.</t>
  </si>
  <si>
    <t>Metallerzeugung,-bearbeitung, Metallbau</t>
  </si>
  <si>
    <t>Maschinen- und Fahrzeugtechnikberufe</t>
  </si>
  <si>
    <t>Mechatronik-, Energie- u. Elektroberufe</t>
  </si>
  <si>
    <t>Techn.Entwickl.Konstr.Produktionssteuer.</t>
  </si>
  <si>
    <t>Textil- und Lederberufe</t>
  </si>
  <si>
    <t>Lebensmittelherstellung u. -verarbeitung</t>
  </si>
  <si>
    <t>dar. 292</t>
  </si>
  <si>
    <t>Lebensmittel- u. Genussmittelherstellung</t>
  </si>
  <si>
    <t>dar. 293</t>
  </si>
  <si>
    <t>Speisenzubereitung</t>
  </si>
  <si>
    <t>Bauplanung,Architektur,Vermessungsberufe</t>
  </si>
  <si>
    <t>Hoch- und Tiefbauberufe</t>
  </si>
  <si>
    <t>(Innen-)Ausbauberufe</t>
  </si>
  <si>
    <t>Gebäude- u. versorgungstechnische Berufe</t>
  </si>
  <si>
    <t>Mathematik-Biologie-Chemie-,Physikberufe</t>
  </si>
  <si>
    <t>Geologie-,Geografie-,Umweltschutzberufe</t>
  </si>
  <si>
    <t>Informatik- und andere IKT-Berufe</t>
  </si>
  <si>
    <t>Verkehr, Logistik (außer Fahrzeugführ.)</t>
  </si>
  <si>
    <t>dar. 513</t>
  </si>
  <si>
    <t>Lagerwirt.,Post,Zustellung,Güterumschlag</t>
  </si>
  <si>
    <t>dar. Berufe in der Lagerwirtschaft (5131)</t>
  </si>
  <si>
    <t>Führer von Fahrzeug- u. Transportgeräten</t>
  </si>
  <si>
    <t>dar. 521</t>
  </si>
  <si>
    <t>Fahrzeugführung im Straßenverkehr</t>
  </si>
  <si>
    <t>Schutz-,Sicherheits-, Überwachungsberufe</t>
  </si>
  <si>
    <t>dar. 531</t>
  </si>
  <si>
    <t>Obj.-,Pers.-,Brandschutz,Arbeitssicherh.</t>
  </si>
  <si>
    <t>Reinigungsberufe</t>
  </si>
  <si>
    <t>Einkaufs-, Vertriebs- und Handelsberufe</t>
  </si>
  <si>
    <t>Verkaufsberufe</t>
  </si>
  <si>
    <t>Tourismus-, Hotel- und Gaststättenberufe</t>
  </si>
  <si>
    <t>dar. 632</t>
  </si>
  <si>
    <t>Hotellerie</t>
  </si>
  <si>
    <t>dar. 633</t>
  </si>
  <si>
    <t>Gastronomie</t>
  </si>
  <si>
    <t>Berufe Unternehmensführung,-organisation</t>
  </si>
  <si>
    <t>dar. 713</t>
  </si>
  <si>
    <t>Unternehmensorganisation und -strategie</t>
  </si>
  <si>
    <t>dar. 714</t>
  </si>
  <si>
    <t>Büro und Sekretariat</t>
  </si>
  <si>
    <t>Finanzdienstl.Rechnungsw.,Steuerberatung</t>
  </si>
  <si>
    <t>dar. 721</t>
  </si>
  <si>
    <t>Versicherungs- u. Finanzdienstleistungen</t>
  </si>
  <si>
    <t>dar. 722</t>
  </si>
  <si>
    <t>Rechnungswesen, Controlling und Revision</t>
  </si>
  <si>
    <t>Berufe in Recht und Verwaltung</t>
  </si>
  <si>
    <t>dar. 732</t>
  </si>
  <si>
    <t>Verwaltung</t>
  </si>
  <si>
    <t>Medizinische Gesundheitsberufe</t>
  </si>
  <si>
    <t>dar. 811</t>
  </si>
  <si>
    <t>Arzt- und Praxishilfe</t>
  </si>
  <si>
    <t>dar. 813</t>
  </si>
  <si>
    <t>Gesundh.,Krankenpfl.,Rettungsd.Geburtsh.</t>
  </si>
  <si>
    <r>
      <t xml:space="preserve">dar. Gesundheits- und Krankenpflege </t>
    </r>
    <r>
      <rPr>
        <vertAlign val="superscript"/>
        <sz val="8"/>
        <rFont val="Arial"/>
        <family val="2"/>
      </rPr>
      <t>2)</t>
    </r>
  </si>
  <si>
    <t>dar. 814</t>
  </si>
  <si>
    <t>Human- und Zahnmedizin</t>
  </si>
  <si>
    <t>dar. 817</t>
  </si>
  <si>
    <t>Nicht ärztliche Therapie und Heilkunde</t>
  </si>
  <si>
    <t>Nichtmed.Gesundheit,Körperpfl.,Medizint.</t>
  </si>
  <si>
    <t>dar. 821</t>
  </si>
  <si>
    <t>Altenpflege</t>
  </si>
  <si>
    <t>dar. 823</t>
  </si>
  <si>
    <t>Körperpflege</t>
  </si>
  <si>
    <t>Erziehung,soz.,hauswirt.Berufe,Theologie</t>
  </si>
  <si>
    <t>dar. 831</t>
  </si>
  <si>
    <t>Erziehung,Sozialarb.,Heilerziehungspfl.</t>
  </si>
  <si>
    <t>dar. Berufe i.d. Kinderbetr., -erziehung (8311)</t>
  </si>
  <si>
    <t>Lehrende und ausbildende Berufe</t>
  </si>
  <si>
    <t>dar. 841</t>
  </si>
  <si>
    <t>Lehrtätigkeit an allgemeinbild. Schulen</t>
  </si>
  <si>
    <t>dar. 842</t>
  </si>
  <si>
    <t>Lehrt.berufsb.Fächer,betr.Ausb.,Betr.päd</t>
  </si>
  <si>
    <t>dar. 843</t>
  </si>
  <si>
    <t>Lehr-, Forschungstätigkeit an Hochschulen</t>
  </si>
  <si>
    <t>Geistes-Gesellschafts-Wirtschaftswissen.</t>
  </si>
  <si>
    <t>Werbung,Marketing,kaufm,red.Medienberufe</t>
  </si>
  <si>
    <t>Produktdesign, Kunsthandwerk</t>
  </si>
  <si>
    <t>Darstellende, unterhaltende Berufe</t>
  </si>
  <si>
    <t>XX</t>
  </si>
  <si>
    <t>Sonstige / Keine Angabe</t>
  </si>
  <si>
    <r>
      <rPr>
        <vertAlign val="superscript"/>
        <sz val="7"/>
        <rFont val="Arial"/>
        <family val="2"/>
      </rPr>
      <t xml:space="preserve">2) </t>
    </r>
    <r>
      <rPr>
        <sz val="7"/>
        <rFont val="Arial"/>
        <family val="2"/>
      </rPr>
      <t>Gesundheits- und Krankenpflege = Summe der Berufsuntergruppen 8130,8131,8132,8138</t>
    </r>
  </si>
  <si>
    <r>
      <rPr>
        <vertAlign val="superscript"/>
        <sz val="7"/>
        <rFont val="Arial"/>
        <family val="2"/>
      </rPr>
      <t xml:space="preserve">*) </t>
    </r>
    <r>
      <rPr>
        <sz val="7"/>
        <rFont val="Arial"/>
        <family val="2"/>
      </rPr>
      <t xml:space="preserve">Aus Datenschutzgründen und Gründen der statistischen Geheimhaltung werden Zahlenwerte von 1 oder 2 und Daten, aus denen rechnerisch auf einen solchen Zahlenwert geschlossen werden kann, anonymisiert. </t>
    </r>
  </si>
  <si>
    <t>3.1 Geringfügig entlohnte Beschäftigte nach Regionen und ausgewählten Merkmalen</t>
  </si>
  <si>
    <t>Regionen / Merkmale</t>
  </si>
  <si>
    <t xml:space="preserve">geringfügig entlohnte Beschäftigte am Stichtag Ende ... </t>
  </si>
  <si>
    <t>3.2 Geringfügig entlohnte Beschäftigte nach ausgewählten Merkmalen</t>
  </si>
  <si>
    <r>
      <t xml:space="preserve">mit anerkanntem Berufsabschluss </t>
    </r>
    <r>
      <rPr>
        <vertAlign val="superscript"/>
        <sz val="8"/>
        <rFont val="Arial"/>
        <family val="2"/>
      </rPr>
      <t>2)</t>
    </r>
  </si>
  <si>
    <r>
      <rPr>
        <vertAlign val="superscript"/>
        <sz val="7"/>
        <rFont val="Arial"/>
        <family val="2"/>
      </rPr>
      <t xml:space="preserve">2) </t>
    </r>
    <r>
      <rPr>
        <sz val="7"/>
        <rFont val="Arial"/>
        <family val="2"/>
      </rPr>
      <t>"mit anerkanntem Berufsabschluss" ist die Summe aus "mit anerkannter Berufsausbildung" und "Meister-/Techniker-/gleichw. Fachschulabschluss"</t>
    </r>
  </si>
  <si>
    <t>3.3 Geringfügig entlohnte Beschäftigte nach der Klassifikation der Wirtschaftszweige 2008 (WZ 2008)</t>
  </si>
  <si>
    <t>3.4 Geringfügig entlohnte Beschäftigte nach der Klassifikation der Berufe (KldB 2010)</t>
  </si>
  <si>
    <t>Anforderungsniveau/
Berufshauptgruppen/-gruppen
(KldB2010)</t>
  </si>
  <si>
    <t xml:space="preserve">4.1 Begonnene sozialversicherungspflichtige Beschäftigungsverhältnisse und darunter 
befristete Beschäftigungsverhältnisse sowie Befristungsanteile nach ausgewählten Merkmalen </t>
  </si>
  <si>
    <t>3. Quartal 2020</t>
  </si>
  <si>
    <t xml:space="preserve">Merkmale           </t>
  </si>
  <si>
    <t>2. Quartal 2020</t>
  </si>
  <si>
    <t>1. Quartal 2020</t>
  </si>
  <si>
    <t>4. Quartal 2019</t>
  </si>
  <si>
    <t>3. Quartal 2019</t>
  </si>
  <si>
    <t>Veränderung gegenüber
dem Vorjahresquartal 
(Spalte 1 zu Spalte 5)</t>
  </si>
  <si>
    <t>in %(-Pkt.)</t>
  </si>
  <si>
    <t>begonnene sozialversicherungspflichtige 
Beschäftigungsverhältnisse (begBV)</t>
  </si>
  <si>
    <t>dav.:</t>
  </si>
  <si>
    <t xml:space="preserve"> Männer                      </t>
  </si>
  <si>
    <t xml:space="preserve"> Frauen                        </t>
  </si>
  <si>
    <t>dar.:</t>
  </si>
  <si>
    <r>
      <t xml:space="preserve">Befristungsanteil </t>
    </r>
    <r>
      <rPr>
        <b/>
        <vertAlign val="superscript"/>
        <sz val="8"/>
        <rFont val="Arial"/>
        <family val="2"/>
      </rPr>
      <t>2)</t>
    </r>
  </si>
  <si>
    <t>x</t>
  </si>
  <si>
    <r>
      <t xml:space="preserve">dar.: beg. svpfl. BV in der SvB-Kerngruppe </t>
    </r>
    <r>
      <rPr>
        <b/>
        <vertAlign val="superscript"/>
        <sz val="8"/>
        <rFont val="Arial"/>
        <family val="2"/>
      </rPr>
      <t>3)</t>
    </r>
  </si>
  <si>
    <t>befristet</t>
  </si>
  <si>
    <t>dar. befristet</t>
  </si>
  <si>
    <t>unter 25 Jahren</t>
  </si>
  <si>
    <r>
      <t>1)</t>
    </r>
    <r>
      <rPr>
        <sz val="7"/>
        <rFont val="Arial"/>
        <family val="2"/>
      </rPr>
      <t xml:space="preserve"> Als begonnene Beschäftigungsverhältnisse im Sinne der Beschäftigungsstatistik zählen die Anmeldungen zu einem sozialversicherungspflichtigen Beschäftigungsverhältnis innerhalb eines Zeitraums. Mehrfacherfassungen von Beschäftigten sind möglich.</t>
    </r>
  </si>
  <si>
    <r>
      <t>2)</t>
    </r>
    <r>
      <rPr>
        <sz val="7"/>
        <rFont val="Arial"/>
        <family val="2"/>
      </rPr>
      <t xml:space="preserve"> bezogen auf SvB-Kerngruppe-Befristung</t>
    </r>
  </si>
  <si>
    <r>
      <t>3)</t>
    </r>
    <r>
      <rPr>
        <sz val="7"/>
        <color indexed="8"/>
        <rFont val="Arial"/>
        <family val="2"/>
      </rPr>
      <t xml:space="preserve"> SvB-Kerngruppe Befristung - siehe methodische Hinweise</t>
    </r>
  </si>
  <si>
    <t>4.2 Begonnene sozialversicherungspflichtige Beschäftigungsverhältnisse nach der Klassifikation der 
Wirtschaftszweige 2008 (WZ 2008)</t>
  </si>
  <si>
    <r>
      <t>begonnene sozialversicherungspflichtige Beschäftigungsverhältnisse</t>
    </r>
    <r>
      <rPr>
        <vertAlign val="superscript"/>
        <sz val="8"/>
        <rFont val="Arial"/>
        <family val="2"/>
      </rPr>
      <t>2)</t>
    </r>
    <r>
      <rPr>
        <sz val="8"/>
        <rFont val="Arial"/>
        <family val="2"/>
      </rPr>
      <t xml:space="preserve"> im…</t>
    </r>
  </si>
  <si>
    <t>Veränderung gegenüber
dem Vorjahresquartal (Spalte 1 zu Spalte 5)</t>
  </si>
  <si>
    <r>
      <t>2)</t>
    </r>
    <r>
      <rPr>
        <sz val="7"/>
        <rFont val="Arial"/>
        <family val="2"/>
      </rPr>
      <t xml:space="preserve"> Als begonnene Beschäftigungsverhältnisse im Sinne der Beschäftigungsstatistik zählen die Anmeldungen zu einem sozialversicherungspflichtigen Beschäftigungsverhältnis innerhalb eines Zeitraums. Mehrfacherfassungen von Beschäftigten sind möglich.</t>
    </r>
  </si>
  <si>
    <t>*) Aus Datenschutzgründen und Gründen der statistischen Geheimhaltung werden Zahlenwerte von 1 oder 2 und Daten, aus denen rechnerisch auf einen solchen Zahlenwert geschlossen werden kann, anonymisiert. Gleiches gilt, wenn eine Region oder ein Wirtschaftszweig 1 oder 2 Betriebe aufweist oder einer der Betriebe einen so hohen Beschäftigtenanteil auf sich vereint, dass die Beschäftigtenzahl praktisch eine Einzelangabe über diesen Betrieb darstellt (Dominanzfall). In Fällen, in denen Werte von Null eine Information über den Merkmalsträger offen legen, werden auch diese Nullwerte anonymisiert.</t>
  </si>
  <si>
    <t>4.3 Begonnene sozialversicherungspflichtige Beschäftigungsverhältnisse nach der Klassifikation der 
Berufe (KldB 2010)</t>
  </si>
  <si>
    <r>
      <t>begonnene sozialversicherungspflichtige
Beschäftigungsverhältnisse</t>
    </r>
    <r>
      <rPr>
        <vertAlign val="superscript"/>
        <sz val="8"/>
        <rFont val="Arial"/>
        <family val="2"/>
      </rPr>
      <t>3)</t>
    </r>
    <r>
      <rPr>
        <sz val="8"/>
        <rFont val="Arial"/>
        <family val="2"/>
      </rPr>
      <t xml:space="preserve"> im…</t>
    </r>
  </si>
  <si>
    <r>
      <t>3)</t>
    </r>
    <r>
      <rPr>
        <sz val="7"/>
        <rFont val="Arial"/>
        <family val="2"/>
      </rPr>
      <t xml:space="preserve"> Als begonnene Beschäftigungsverhältnisse im Sinne der Beschäftigungsstatistik zählen die Anmeldungen zu einem sozialversicherungspflichtigen Beschäftigungsverhältnis innerhalb eines Zeitraums. Mehrfacherfassungen von Beschäftigten sind möglich.</t>
    </r>
  </si>
  <si>
    <t>.X Veränderungswert &gt;250%. In begründeten Ausnahmefällen kann von der Regel abgewichen werden.</t>
  </si>
  <si>
    <t>5.1 Beendete sozialversicherungspflichtige Beschäftigungsverhältnisse nach der Klassifikation der 
Wirtschaftszweige 2008 (WZ 2008)</t>
  </si>
  <si>
    <r>
      <t>beendete sozialversicherungspflichtige 
Beschäftigungsverhältnisse</t>
    </r>
    <r>
      <rPr>
        <vertAlign val="superscript"/>
        <sz val="8"/>
        <rFont val="Arial"/>
        <family val="2"/>
      </rPr>
      <t>2)</t>
    </r>
    <r>
      <rPr>
        <sz val="8"/>
        <rFont val="Arial"/>
        <family val="2"/>
      </rPr>
      <t xml:space="preserve"> im…</t>
    </r>
  </si>
  <si>
    <r>
      <t>2)</t>
    </r>
    <r>
      <rPr>
        <sz val="7"/>
        <rFont val="Arial"/>
        <family val="2"/>
      </rPr>
      <t xml:space="preserve"> Als beendete Beschäftigungsverhältnisse im Sinne der Beschäftigungsstatistik zählen die Abmeldungen von einem sozialversicherungspflichtigen Beschäftigungsverhältnis innerhalb eines Zeitraums. Mehrfacherfassungen von Beschäftigten sind möglich.</t>
    </r>
  </si>
  <si>
    <t>5.2 Beendete sozialversicherungspflichtige Beschäftigungsverhältnisse nach der Klassifikation der
Berufe (KldB 2010)</t>
  </si>
  <si>
    <r>
      <t>beendete sozialversicherungspflichtige 
Beschäftigungsverhältnisse</t>
    </r>
    <r>
      <rPr>
        <vertAlign val="superscript"/>
        <sz val="8"/>
        <rFont val="Arial"/>
        <family val="2"/>
      </rPr>
      <t>3)</t>
    </r>
    <r>
      <rPr>
        <sz val="8"/>
        <rFont val="Arial"/>
        <family val="2"/>
      </rPr>
      <t xml:space="preserve"> im…</t>
    </r>
  </si>
  <si>
    <r>
      <t>3)</t>
    </r>
    <r>
      <rPr>
        <sz val="7"/>
        <rFont val="Arial"/>
        <family val="2"/>
      </rPr>
      <t xml:space="preserve"> Als beendete Beschäftigungsverhältnisse im Sinne der Beschäftigungsstatistik zählen die Abmeldungen von einem sozialversicherungspflichtigen Beschäftigungsverhältnis innerhalb eines Zeitraums. Mehrfacherfassungen von Beschäftigten sind möglich.</t>
    </r>
  </si>
  <si>
    <t xml:space="preserve">6. Sozialversicherungspflichtig und geringfügig entlohnte Beschäftigte sowie begonnene und beendete sv-pflichtige
Beschäftigungsverhältnisse </t>
  </si>
  <si>
    <t>Dresden, Stadt (14612); (Gebietsstand März 2021)</t>
  </si>
  <si>
    <r>
      <t>Zeitreihe mit fiktivem Gebietsstand</t>
    </r>
    <r>
      <rPr>
        <vertAlign val="superscript"/>
        <sz val="8"/>
        <rFont val="Arial"/>
        <family val="2"/>
      </rPr>
      <t xml:space="preserve"> 1)</t>
    </r>
    <r>
      <rPr>
        <sz val="8"/>
        <rFont val="Arial"/>
        <family val="2"/>
      </rPr>
      <t xml:space="preserve"> </t>
    </r>
  </si>
  <si>
    <t>Stichtag Ende ... /
Quartal</t>
  </si>
  <si>
    <t>sozialversicherungspflichtig Beschäftigte
(Stichtag)</t>
  </si>
  <si>
    <t>geringfügig entlohnte Beschäftigte 
(Stichtag)</t>
  </si>
  <si>
    <t>Beschäftigungs-
verhältnisse
(Quartal)</t>
  </si>
  <si>
    <r>
      <t>Vollzeit</t>
    </r>
    <r>
      <rPr>
        <vertAlign val="superscript"/>
        <sz val="8"/>
        <rFont val="Arial"/>
        <family val="2"/>
      </rPr>
      <t>2)</t>
    </r>
  </si>
  <si>
    <r>
      <t>Teilzeit</t>
    </r>
    <r>
      <rPr>
        <vertAlign val="superscript"/>
        <sz val="8"/>
        <rFont val="Arial"/>
        <family val="2"/>
      </rPr>
      <t>2)</t>
    </r>
  </si>
  <si>
    <t>50 bis unter 65 Jahre</t>
  </si>
  <si>
    <t xml:space="preserve">aus-
schließlich </t>
  </si>
  <si>
    <t>im Nebenjob</t>
  </si>
  <si>
    <t xml:space="preserve">begonnene </t>
  </si>
  <si>
    <t>beendete</t>
  </si>
  <si>
    <t xml:space="preserve">2010 Sep. / 3 . Quartal </t>
  </si>
  <si>
    <t xml:space="preserve">         Dez. / 4 . Quartal </t>
  </si>
  <si>
    <t xml:space="preserve">2011 Mrz. / 1 . Quartal </t>
  </si>
  <si>
    <t xml:space="preserve">         Jun. / 2 . Quartal </t>
  </si>
  <si>
    <t xml:space="preserve">         Sep. / 3 . Quartal </t>
  </si>
  <si>
    <t xml:space="preserve">2012 Mrz. / 1 . Quartal </t>
  </si>
  <si>
    <t xml:space="preserve">2013 Mrz. / 1 . Quartal </t>
  </si>
  <si>
    <t xml:space="preserve">2014 Mrz. / 1 . Quartal </t>
  </si>
  <si>
    <t xml:space="preserve">2015 Mrz. / 1 . Quartal </t>
  </si>
  <si>
    <t xml:space="preserve">2016 Mrz. / 1 . Quartal </t>
  </si>
  <si>
    <t xml:space="preserve">2017 Mrz. / 1 . Quartal </t>
  </si>
  <si>
    <t xml:space="preserve">2018 Mrz. / 1 . Quartal </t>
  </si>
  <si>
    <t xml:space="preserve">2019 Mrz. / 1 . Quartal </t>
  </si>
  <si>
    <t xml:space="preserve">2020 Mrz. / 1 . Quartal </t>
  </si>
  <si>
    <r>
      <rPr>
        <vertAlign val="superscript"/>
        <sz val="7"/>
        <rFont val="Arial"/>
        <family val="2"/>
      </rPr>
      <t xml:space="preserve">1) </t>
    </r>
    <r>
      <rPr>
        <sz val="7"/>
        <rFont val="Arial"/>
        <family val="2"/>
      </rPr>
      <t>Die Zeitreihe bildet abweichend von den anderen Tabellen dieses Produkts nicht den Gebietsstand zum jeweiligen Stichtag sondern zum o. g. festen Zeitpunkt ab und ermöglicht somit einen Vergleich unabhängig von in der Vergangenheit erfolgten Gebietsstandsänderungen.</t>
    </r>
  </si>
  <si>
    <r>
      <t>2)</t>
    </r>
    <r>
      <rPr>
        <sz val="7"/>
        <color rgb="FF000000"/>
        <rFont val="Arial"/>
        <family val="2"/>
      </rPr>
      <t>Aufgrund von Änderungen im Meldeverfahren ist die Anzahl der Beschäftigten ohne Angabe zur Arbeitszeit (Vollzeit/Teilzeit) seit dem Stichtag September 2014 deutlich gesunken. Darüber hinaus kommt es von Dezember 2010 auf Januar 2011 im Zusammenhang mit Einführung des Tätigkeitsschlüssels 2010 zu einem einmaligen umstellungsbedingten Niveaueffekt bei der Teilzeitquote, welcher bei den sozialversicherungspflichtig Beschäftigten auf Bundesebene rund plus zwei Prozentpunkte beträgt (weitere Hintergründe hierzu siehe im Methodenbericht „Revision der Beschäftigungsstatistik 2017).</t>
    </r>
  </si>
  <si>
    <t>Balken</t>
  </si>
  <si>
    <t>Beschriftung 1</t>
  </si>
  <si>
    <t>Beschriftung 2</t>
  </si>
  <si>
    <t>Werte 2</t>
  </si>
  <si>
    <t>Werte Trennlinie</t>
  </si>
  <si>
    <t>SvB</t>
  </si>
  <si>
    <t>GeB</t>
  </si>
  <si>
    <t>SvB y-Wert</t>
  </si>
  <si>
    <t>SvB x-Wert</t>
  </si>
  <si>
    <t>GeB y-Wert</t>
  </si>
  <si>
    <t>GeB x-Wert</t>
  </si>
  <si>
    <t>Position y-Wert</t>
  </si>
  <si>
    <t>Kreis</t>
  </si>
  <si>
    <t>BL</t>
  </si>
  <si>
    <t>W/O</t>
  </si>
  <si>
    <t>D</t>
  </si>
  <si>
    <t>WZ</t>
  </si>
  <si>
    <t>Tabelle 4</t>
  </si>
  <si>
    <t>Stichtag</t>
  </si>
  <si>
    <t>Index 2003 = 100 %</t>
  </si>
  <si>
    <t>Beschriftung x-Achse</t>
  </si>
  <si>
    <t>Beschriftung Reihen</t>
  </si>
  <si>
    <t>keine Daten</t>
  </si>
  <si>
    <t>Diagrammdarstellung wegen fehlender Daten nicht möglich.</t>
  </si>
  <si>
    <t>Dezember 2014</t>
  </si>
  <si>
    <t>März 2015</t>
  </si>
  <si>
    <t>Juni 2015</t>
  </si>
  <si>
    <t>Dezember 2015</t>
  </si>
  <si>
    <t>März 2016</t>
  </si>
  <si>
    <t>Juni 2016</t>
  </si>
  <si>
    <t>Dezember 2016</t>
  </si>
  <si>
    <t>März 2017</t>
  </si>
  <si>
    <t>Juni 2017</t>
  </si>
  <si>
    <t>Dezember 2017</t>
  </si>
  <si>
    <t>März 2018</t>
  </si>
  <si>
    <t>Juni 2018</t>
  </si>
  <si>
    <t>Dezember 2018</t>
  </si>
  <si>
    <t>März 2019</t>
  </si>
  <si>
    <t>Juni 2019</t>
  </si>
  <si>
    <t>Dezember 2019</t>
  </si>
  <si>
    <t>März 2020</t>
  </si>
  <si>
    <t>Juni 2020</t>
  </si>
  <si>
    <t>Stand: Januar 2019</t>
  </si>
  <si>
    <t>Methodische Hinweise Befristung</t>
  </si>
  <si>
    <t xml:space="preserve">Die Information über die Befristung wurde erstmals im Zuge der Umstellung des Tätigkeitsschlüssels (TS 2010) aufgenommen. Auswertungen sind rückwirkend ab Oktober 2012 möglich. 
</t>
  </si>
  <si>
    <r>
      <t xml:space="preserve">Eine Beschäftigung kann befristet oder unbefristet sein. Die genauen Definitionen lauten: 
• </t>
    </r>
    <r>
      <rPr>
        <b/>
        <sz val="9"/>
        <color indexed="8"/>
        <rFont val="Arial"/>
        <family val="2"/>
      </rPr>
      <t>Unbefristete Beschäftigung</t>
    </r>
    <r>
      <rPr>
        <sz val="9"/>
        <color indexed="8"/>
        <rFont val="Arial"/>
        <family val="2"/>
      </rPr>
      <t xml:space="preserve"> 
  Der Arbeitsvertrag wurde auf unbestimmte Zeit abgeschlossen. 
• </t>
    </r>
    <r>
      <rPr>
        <b/>
        <sz val="9"/>
        <color indexed="8"/>
        <rFont val="Arial"/>
        <family val="2"/>
      </rPr>
      <t>Befristete Beschäftigung</t>
    </r>
    <r>
      <rPr>
        <sz val="9"/>
        <color indexed="8"/>
        <rFont val="Arial"/>
        <family val="2"/>
      </rPr>
      <t xml:space="preserve"> 
  Der Arbeitsvertrag wurde auf bestimmte Zeit abgeschlossen (kalendermäßig befristete Arbeitsverträge oder 
  zweckbefristete Arbeitsverträge). 
</t>
    </r>
  </si>
  <si>
    <r>
      <rPr>
        <b/>
        <sz val="9"/>
        <color indexed="8"/>
        <rFont val="Arial"/>
        <family val="2"/>
      </rPr>
      <t xml:space="preserve">Befristung der begonnenen Beschäftigungsverhältnisse </t>
    </r>
    <r>
      <rPr>
        <sz val="9"/>
        <color indexed="8"/>
        <rFont val="Arial"/>
        <family val="2"/>
      </rPr>
      <t xml:space="preserve">
Die Befristung ist für begonnene Beschäftigungsverhältnisse auswertbar. Für Auswertungen empfiehlt sich ein eingeschränkter Personenkreis der sozialversicherungspflichtig Beschäftigten mit dem Ausschluss von Personengruppen, die eine an sich befristete Beschäftigung haben. Diese wären: 
</t>
    </r>
  </si>
  <si>
    <t xml:space="preserve">• sozialversicherungspflichtig Beschäftigte in Ausbildung 
• Praktikanten 
• Personen, die ein freiwilliges soziales, ein freiwilliges ökologisches Jahr oder einen Bundesfreiwilligendienst
  leisten 
• Teilnehmende an zeitlich befristeten arbeitsmarktpolitischen Maßnahmen bei einem Rehabilitationsträger 
  (Personengruppenschlüssel 204) 
</t>
  </si>
  <si>
    <r>
      <rPr>
        <b/>
        <sz val="9"/>
        <color indexed="8"/>
        <rFont val="Arial"/>
        <family val="2"/>
      </rPr>
      <t>Befristung der Beschäftigungsverhältnisse und Beschäftigten im Bestand</t>
    </r>
    <r>
      <rPr>
        <sz val="9"/>
        <color indexed="8"/>
        <rFont val="Arial"/>
        <family val="2"/>
      </rPr>
      <t xml:space="preserve"> 
Für den Bestand in Beschäftigung ergeben sich überhöhte Werte bei der Befristung. Dies hängt mit den Meldungen der Arbeitgeber zur Sozialversicherung zusammen. 
Zeitpunkt der Gültigkeit für die Angabe zur Befristung: 
</t>
    </r>
  </si>
  <si>
    <t xml:space="preserve">• Beginnzeitpunkt der Meldung bei Anmeldungen zur Sozialversicherung
• Endezeitpunkt der Meldung bei allen übrigen Meldungen 
</t>
  </si>
  <si>
    <t xml:space="preserve">Bei Anmeldungen einer sozialversicherungspflichtigen Beschäftigung ist die Angabe zur Befristung zum Beginnzeitpunkt der Meldung zu melden. Damit ist für begonnene Beschäftigungen eine gesicherte Aussage möglich. Im Jahresverlauf nimmt die Qualität der Angabe allerdings für laufende Beschäftigungen ab. Zudem ist es notwendig, dass die Arbeitgeber die Angabe zur Befristung bei jeder Meldung überprüfen und entsprechend aktualisieren, ansonsten werden die Befristungen bei länger bestehenden Beschäftigungen überzeichnet. In den Daten ist eine solche Überzeichnung festzustellen. Es gibt einen Teil an Arbeitgebern, die die Angabe nicht regelmäßig aktualisieren und damit steigt der Anteil der befristeten Beschäftigungen beim Bestand der Beschäftigten und der Beschäftigungsverhältnisse in der Statistik über die Zeit hinweg stetig leicht an. </t>
  </si>
  <si>
    <t>Weitere Informationen finden im Methodenbericht "Befristete Beschäftigung":</t>
  </si>
  <si>
    <t>https://statistik.arbeitsagentur.de/Statischer-Content/Grundlagen/Methodik-Qualitaet/Methodenberichte/Beschaeftigungsstatistik/Generische-Publikationen/Methodenbericht-Befristete-Beschaeftigung.pdf</t>
  </si>
  <si>
    <t xml:space="preserve">Methodische Hinweise zu begonnenen und beendeten Beschäftigungsverhältnissen </t>
  </si>
  <si>
    <t xml:space="preserve">Im Gegensatz zu den Bestandsdaten der Beschäftigungsstatistik werden begonnene und beendete Beschäftigungsverhältnisse zeitraumbezogen ausgewertet (Monat, Quartal oder Jahr). Während beim Bestand an Beschäftigten eine Person – unabhängig von der Anzahl der Beschäftigungsverhältnisse – zum Stichtag nur einmal gezählt wird (Personenkonzept), ist es bei den Bewegungsdaten durchaus möglich, dass eine Person mehrfach gezählt wird (Fallkonzept). Dies ist der Fall, wenn die Person im Betrachtungszeitraum mehr als ein Beschäftigungsverhältnis beginnt bzw. beendet.
Ergebnisse zu den begonnenen und beendeten Beschäftigungsverhältnissen liegen mit einer Wartezeit von sechs Monaten vor. Eine Betrachtung ist in der Regel nur nach dem Arbeitsort sinnvoll, weil die Beschäftigungsverhältnisse sich primär auf den Sitz des Betriebes beziehen. Für bestimmte Fragestellungen, beispielsweise wenn die begonnenen Beschäftigungen den Arbeitslosen gegenüber gestellt werden, kann dennoch der Wohnort der Beschäftigten betrachtet werden.
</t>
  </si>
  <si>
    <r>
      <t xml:space="preserve">Ein </t>
    </r>
    <r>
      <rPr>
        <b/>
        <sz val="9"/>
        <color indexed="8"/>
        <rFont val="Arial"/>
        <family val="2"/>
      </rPr>
      <t>begonnenes Beschäftigungsverhältnis</t>
    </r>
    <r>
      <rPr>
        <sz val="9"/>
        <color indexed="8"/>
        <rFont val="Arial"/>
        <family val="2"/>
      </rPr>
      <t xml:space="preserve"> wird gezählt, wenn eine Anmeldung mit Abgabegrund „Anmeldung wegen Beginn einer Beschäftigung“ im Rahmen des Meldeverfahrens zur Sozialversicherung durch den Arbeitgeber abgegeben wurde, deren Beginn-Datum der Beschäftigung innerhalb des Betrachtungszeitraums liegt. Entsprechend wird ein </t>
    </r>
    <r>
      <rPr>
        <b/>
        <sz val="9"/>
        <color indexed="8"/>
        <rFont val="Arial"/>
        <family val="2"/>
      </rPr>
      <t>beendetes Beschäftigungsverhältnis</t>
    </r>
    <r>
      <rPr>
        <sz val="9"/>
        <color indexed="8"/>
        <rFont val="Arial"/>
        <family val="2"/>
      </rPr>
      <t xml:space="preserve"> gezählt, wenn eine Abmeldung mit Abgabegrund „Abmeldung wegen Ende einer Beschäftigung“ abgegeben wurde, deren Ende der Beschäftigung innerhalb des Betrachtungszeitraums liegt. 
Ein beendetes und ein begonnenes Beschäftigungsverhältnis werden aber auch dann gezählt, wenn ein Wechsel zwischen folgenden Beschäftigungsarten stattfindet:
  - sozialversicherungspflichtiges Ausbildungsverhältnis
  - sozialversicherungspflichtiges Beschäftigungsverhältnis (keine Ausbildung)
  - geringfügig entlohntes Beschäftigungsverhältnis
  - kurzfristiges Beschäftigungsverhältnis
So werden zum Beispiel immer dann ein beendetes und ein begonnenes Beschäftigungsverhältnis gezählt, wenn ein Beschäftigter seine Ausbildung beendet und anschließend weiterbeschäftigt wird. Dabei ist gleichgültig, ob dies beim selben oder bei einem anderen Arbeitgeber geschieht.
Gleichzeitige An- und Abmeldungen, welche das Meldeverfahren für bestimmte, im Voraus befristete Beschäftigungsverhältnisse vorsieht, werden generell als Beginn und Ende eines Beschäftigungsverhältnisses gezählt.</t>
    </r>
  </si>
  <si>
    <t xml:space="preserve">Damit ist das neue Messkonzept wesentlich genauer und bildet sämtliche Übergänge konsequent und vollständig ab. Zu beachten ist in diesem Zusammenhang auch, dass ein beendetes Beschäftigungsverhältnis nicht (wie vor der Revision 2014) am letzten Arbeitstag in der Statistik gezählt wird, sondern erst am Tag danach. So werden z. B. alle Beschäftigungsverhältnisse, welche mit Ablauf des 31.12. enden, erst im Januar als Abgang gezählt.
</t>
  </si>
  <si>
    <t xml:space="preserve">Bei der Bewertung der Zahl der begonnenen und beendeten Beschäftigungsverhältnisse ist zu berücksichtigen, dass aufgrund des Verfahrens zur Betriebsnummernvergabe z. B.
   - bei der Aufsplittung von Betrieben bzw. Betriebsstätten oder
   - bei der Fusion von Betrieben bzw. Betriebsstätten
unter Umständen eine Abmeldung und nachfolgende (Neu-)Anmeldung von Beschäftigten unter einer neuen Betriebsnummer durch den Arbeitgeber erfolgt. Die Beschäftigten haben ihren Arbeitsplatz jedoch nicht gewechselt, und auch das Beschäftigungsverhältnis wurde nicht unterbrochen. Faktisch ist also weder ein Beschäftigungsverhältnis beendet noch eines begonnen worden, die Bewegungen werden aber statistisch gezählt. 
Auch An- und Abmeldungen in Verbindung mit der Eröffnung eines Insolvenzverfahrens führen zu einer Überzeichnung der begonnenen und beendeten Beschäftigungsverhältnisse, soweit eine neue Betriebsnummer vergeben wird. 
</t>
  </si>
  <si>
    <r>
      <t xml:space="preserve">Neben den begonnenen und beendeten Beschäftigungsverhältnissen kann auch der </t>
    </r>
    <r>
      <rPr>
        <b/>
        <sz val="9"/>
        <color indexed="8"/>
        <rFont val="Arial"/>
        <family val="2"/>
      </rPr>
      <t>Bestand an Beschäftigungsverhältnissen</t>
    </r>
    <r>
      <rPr>
        <sz val="9"/>
        <color indexed="8"/>
        <rFont val="Arial"/>
        <family val="2"/>
      </rPr>
      <t xml:space="preserve"> (nicht zu verwechseln mit dem Bestand an Beschäftigten) zum Stichtag ausgewertet werden. Es sei an dieser Stelle darauf hingewiesen, dass die Formel „Bestand (t)“ = „Bestand (t-1)“ - „Abgang (t) “ + „Zugang (t)“ (Stock-Flow-Modell) nur dann aufgeht, wenn alle Komponenten aus einem Datenstand ermittelt werden. Da in der Beschäftigungsstatistik grundsätzlich mit 6 Monaten Wartezeit ausgewertet wird, ist dies nicht der Fall und obige Formel geht nicht auf. Die rechnerischen Abweichungen sind dabei gering, variieren aber von Stichtag zu Stichtag.</t>
    </r>
  </si>
  <si>
    <r>
      <rPr>
        <b/>
        <sz val="10"/>
        <color indexed="8"/>
        <rFont val="Arial"/>
        <family val="2"/>
      </rPr>
      <t>Datenschutz</t>
    </r>
    <r>
      <rPr>
        <b/>
        <sz val="9"/>
        <color indexed="8"/>
        <rFont val="Arial"/>
        <family val="2"/>
      </rPr>
      <t xml:space="preserve">
</t>
    </r>
    <r>
      <rPr>
        <sz val="9"/>
        <color indexed="8"/>
        <rFont val="Arial"/>
        <family val="2"/>
      </rPr>
      <t xml:space="preserve">Die Bestandsdaten der Beschäftigungsstatistik unterliegen grundsätzlich der Geheimhaltung nach § 16 BStatG. Eine Übermittlung von Einzelangaben ist daher ausgeschlossen. Aus diesem Grund werden Zahlenwerte unter 3 und Daten, aus denen sich rechnerisch eine Differenz ermitteln lässt, mit * anonymisiert. Gleiches gilt, wenn in einer Region oder in einem Wirtschaftszweig weniger als 3 Betriebe ansässig sind oder einer der Betriebe einen so hohen Beschäftigtenanteil auf sich vereint, dass die Beschäftigtenzahl praktisch eine Einzelangabe über diesen Betrieb darstellt (Dominanzfall). Grundsätzlich gelten auch bei den Bewegungsdaten die gleichen Regeln der statistischen Geheimhaltung wie bei den Bestandsdaten. Es ist daher eine Dominanzprüfung anzuwenden. Wenn im Bestand eine Geheimhaltung notwendig wird, so ist das in der Regel auch für die jeweiligen Bewegungsdaten anzunehmen. 
Für die Prüfung bei den begonnenen und beendeten Beschäftigungsverhältnissen wird der jeweilige Stichtag zum Quartalsende herangezogen. Bei Zeiträumen über mehrere Quartale hinweg wären alle Stichtage der Quartalsenden zu prüfen. Näherungsweise könnte auch die Prüfung eines repräsentativen Stichtages im Zeitraum herangezogen werden.  
</t>
    </r>
  </si>
  <si>
    <t xml:space="preserve">Weiterführende Informationen zur Statistik der sozialversicherungspflichtigen und geringfügigen Beschäftigung finden Sie unter:  </t>
  </si>
  <si>
    <t>https://statistik.arbeitsagentur.de/Statischer-Content/Grundlagen/Methodik-Qualitaet/Qualitaetsberichte/Generische-Publikationen/Qualitaetsbericht-Statistik-Beschaeftigung.pdf</t>
  </si>
  <si>
    <t>Stand: 06.03.2020</t>
  </si>
  <si>
    <t>Methodische Hinweise zu sozialversicherungspflichtig und geringfügig Beschäftigten</t>
  </si>
  <si>
    <r>
      <rPr>
        <b/>
        <sz val="9"/>
        <rFont val="Arial"/>
        <family val="2"/>
      </rPr>
      <t>Grundlage der Statistik</t>
    </r>
    <r>
      <rPr>
        <sz val="9"/>
        <rFont val="Arial"/>
        <family val="2"/>
      </rPr>
      <t xml:space="preserve"> bildet das Meldeverfahren zur Sozialversicherung, in das alle Arbeitnehmer (einschließlich der zu ihrer Berufsausbildung Beschäftigten) einbezogen sind, die der Kranken- oder Rentenversicherungspflicht oder der Versicherungspflicht nach dem SGB III unterliegen. Auf Basis der Meldungen zur Sozialversicherung durch die Betriebe wird vierteljährlich (stichtagsbezogen) mit 6 Monaten Wartezeit der Bestand an sozialversicherungspflichtig und geringfügig Beschäftigten ermittelt.</t>
    </r>
  </si>
  <si>
    <r>
      <rPr>
        <b/>
        <sz val="9"/>
        <rFont val="Arial"/>
        <family val="2"/>
      </rPr>
      <t>Sozialversicherungspflichtig Beschäftigte</t>
    </r>
    <r>
      <rPr>
        <sz val="9"/>
        <rFont val="Arial"/>
        <family val="2"/>
      </rPr>
      <t xml:space="preserve"> umfassen alle Arbeitnehmer, die kranken-, renten-, pflegeversicherungspflichtig und/oder beitragspflichtig nach dem Recht der Arbeitsförderung sind oder für die Beitragsanteile zur gesetzlichen Rentenversicherung oder nach dem Recht der Arbeitsförderung zu zahlen sind. Dazu gehören insbesondere auch Auszubildende, Altersteilzeitbeschäftigte, Praktikanten, Werkstudenten und Personen, die aus einem sozialversicherungspflichtigen Beschäftigungsverhältnis zur Ableistung  von gesetzlichen Dienstpflichten (z. B.  Wehrübung) einberufen werden. Nicht  zu den sozialversicherungspflichtig Beschäftigten zählen dagegen  Beamte, Selbstständige, mithelfende Familienangehörige, Berufs- und Zeitsoldaten sowie Wehr- und Zivildienstleistende (siehe o. g. Ausnahme).</t>
    </r>
  </si>
  <si>
    <r>
      <t xml:space="preserve">Als </t>
    </r>
    <r>
      <rPr>
        <b/>
        <sz val="9"/>
        <rFont val="Arial"/>
        <family val="2"/>
      </rPr>
      <t>Midijobs</t>
    </r>
    <r>
      <rPr>
        <sz val="9"/>
        <rFont val="Arial"/>
        <family val="2"/>
      </rPr>
      <t xml:space="preserve"> bezeichnet man Beschäftigungsverhältnisse mit einem Arbeitsentgelt im Bereich von 450,01 bis 1300 Euro im Monat (bis 31.12.2012: von 400,01 bis 800 Euro; bis 30.06.2019: von 450,01 bis 850 Euro). Seit dem 1. Juli 2019 nennt man jenen Bereich nicht mehr Gleitzone, sondern „Übergangsbereich“.
Um Midijobber im Übergangsbereich als Geringverdiener zu entlasten, resultieren die Arbeitnehmeranteile aus einer reduzierten Bemessungsgrundlage. Bis zum 30.06.2019 führte die Reduzierung der Arbeitnehmerbeiträge zur Rentenversicherung bei Midijobs auch zu geminderten Rentenansprüchen, es sei denn, der Beschäftigte hat auf die Anwendung der Gleitzonenregelung in der Rentenversicherung ausdrücklich verzichtet. Dies ist im Übergangsbereich seit dem 01.07.2019 nicht mehr der Fall. Die verminderte Beitragsbemessungsgrundlage spielt für die Entgeltpunkte in der Rentenversicherung keine Rolle mehr. Damit entfällt auch die Notwendigkeit für Arbeitnehmer, auf die Anwendung der Gleitzone in der Rentenversicherung zu verzichten, um Rentennachteile zu vermeiden.
In der Statistik über Midijobs wird unterschieden nach:
•  Monatliches Arbeitsentgelt liegt durchgehend innerhalb des Übergangsbereichs
•  Monatliches Arbeitsentgelt liegt sowohl innerhalb als auch außerhalb des Übergangsbereichs („Mischfälle“)
Auswertungen zu den Midijobs können nicht quartalsweise, sondern nur zum Stichtag 31.12. vorgenommen werden. Nur für diesen Stichtag liegen weitgehend vollzählige Angaben über Beschäftigungen im Übergangsbereich vor. Auswertungen zu den Midijobs liegen ab dem Stichtag 31.12.2003 vor.</t>
    </r>
  </si>
  <si>
    <r>
      <t xml:space="preserve">Zu den </t>
    </r>
    <r>
      <rPr>
        <b/>
        <sz val="9"/>
        <rFont val="Arial"/>
        <family val="2"/>
      </rPr>
      <t>geringfügigen Beschäftigungsverhältnissen</t>
    </r>
    <r>
      <rPr>
        <sz val="9"/>
        <rFont val="Arial"/>
        <family val="2"/>
      </rPr>
      <t xml:space="preserve"> zählen Arbeitsverhältnisse mit einem niedrigen Lohn (</t>
    </r>
    <r>
      <rPr>
        <b/>
        <sz val="9"/>
        <rFont val="Arial"/>
        <family val="2"/>
      </rPr>
      <t>geringfügig entlohnte Beschäftigung</t>
    </r>
    <r>
      <rPr>
        <sz val="9"/>
        <rFont val="Arial"/>
        <family val="2"/>
      </rPr>
      <t>) oder mit einer kurzen Dauer (</t>
    </r>
    <r>
      <rPr>
        <b/>
        <sz val="9"/>
        <rFont val="Arial"/>
        <family val="2"/>
      </rPr>
      <t>kurzfristige Beschäftigung</t>
    </r>
    <r>
      <rPr>
        <sz val="9"/>
        <rFont val="Arial"/>
        <family val="2"/>
      </rPr>
      <t>). Beide werden auch als „</t>
    </r>
    <r>
      <rPr>
        <b/>
        <sz val="9"/>
        <rFont val="Arial"/>
        <family val="2"/>
      </rPr>
      <t>Minijob</t>
    </r>
    <r>
      <rPr>
        <sz val="9"/>
        <rFont val="Arial"/>
        <family val="2"/>
      </rPr>
      <t>“ bezeichnet.</t>
    </r>
  </si>
  <si>
    <r>
      <t xml:space="preserve">Eine </t>
    </r>
    <r>
      <rPr>
        <b/>
        <sz val="9"/>
        <rFont val="Arial"/>
        <family val="2"/>
      </rPr>
      <t>geringfügig entlohnte Beschäftigung</t>
    </r>
    <r>
      <rPr>
        <sz val="9"/>
        <rFont val="Arial"/>
        <family val="2"/>
      </rPr>
      <t xml:space="preserve"> nach § 8 Abs. 1 Nr. 1 SGB IV liegt vor, wenn das Arbeitsentgelt aus dieser Beschäftigung (§ 14 SGB IV) regelmäßig im Monat die Geringfügigkeitsgrenze nicht überschreitet. Die Geringfügigkeitsgrenze beträgt bis einschließlich zum 31.12.2012 400 Euro und ab dem 01.01.2013 450 Euro. Regelmäßig bedeutet, dass, wenn die Grenze von 450 Euro nur gelegentlich und nicht vorhersehbar überschritten wird, trotzdem eine geringfügig entlohnte Beschäftigung vorliegt.
Eine Berichterstattung der </t>
    </r>
    <r>
      <rPr>
        <b/>
        <sz val="9"/>
        <rFont val="Arial"/>
        <family val="2"/>
      </rPr>
      <t>ausschließlich geringfügig entlohnten Beschäftigten</t>
    </r>
    <r>
      <rPr>
        <sz val="9"/>
        <rFont val="Arial"/>
        <family val="2"/>
      </rPr>
      <t xml:space="preserve"> erfolgt seit dem Stichtag 30.6.1999, </t>
    </r>
    <r>
      <rPr>
        <b/>
        <sz val="9"/>
        <rFont val="Arial"/>
        <family val="2"/>
      </rPr>
      <t>geringfügig entlohnte Beschäftigte im Nebenjob</t>
    </r>
    <r>
      <rPr>
        <sz val="9"/>
        <rFont val="Arial"/>
        <family val="2"/>
      </rPr>
      <t xml:space="preserve"> können ab dem Stichtag 30.6.2003 ausgewertet werden.</t>
    </r>
  </si>
  <si>
    <r>
      <t xml:space="preserve">Auch die </t>
    </r>
    <r>
      <rPr>
        <b/>
        <sz val="9"/>
        <rFont val="Arial"/>
        <family val="2"/>
      </rPr>
      <t>Minijob-Zentrale der Deutschen Rentenversicherung Knappschaft-Bahn-See</t>
    </r>
    <r>
      <rPr>
        <sz val="9"/>
        <rFont val="Arial"/>
        <family val="2"/>
      </rPr>
      <t xml:space="preserve"> veröffentlicht Daten über geringfügig entlohnte Beschäftigte im Rahmen eines vierteljährlichen Geschäftsberichts. Diese Daten stellen keine amtliche Statistik dar und sind nicht geeignet, statistische Aussagen über die Entwicklung der Arbeitsmarkt- und Beschäftigungssituation in Deutschland zu treffen. Ebenso wenig sind sie eine verlässliche Grundlage für Erwerbstätigenrechnungen oder Volkswirtschaftliche Gesamtrechnungen (VGR). Sie liefern vielmehr Informationen über die Geschäftsprozesse der Minijob-Zentrale; es handelt sich somit um Geschäftsdaten. Daher sind die Daten auch nicht mit den statistischen Daten der BA, welche die amtliche Statistik über geringfügig entlohnte Beschäftigte führt, vergleichbar.</t>
    </r>
  </si>
  <si>
    <r>
      <t xml:space="preserve">Eine </t>
    </r>
    <r>
      <rPr>
        <b/>
        <sz val="9"/>
        <rFont val="Arial"/>
        <family val="2"/>
      </rPr>
      <t>kurzfristige Beschäftigung</t>
    </r>
    <r>
      <rPr>
        <sz val="9"/>
        <rFont val="Arial"/>
        <family val="2"/>
      </rPr>
      <t xml:space="preserve"> liegt nach § 8 Abs. 1 Nr. 2 SGB IV vor, wenn die Beschäftigung für eine Zeitdauer ausgeübt wird, die im Laufe eines Kalenderjahres, oder auch kalenderjahrüberschreitend, auf nicht mehr als drei Monate oder insgesamt 70 Arbeitstage nach ihrer Eigenart begrenzt zu sein pflegt oder im Voraus vertraglich (z. B. durch einen auf längstens ein Jahr befristeten Rahmenarbeitsvertrag) begrenzt ist (im Zeitraum vor dem 01.01.2015 lagen die Fristen bei zwei Monaten oder insgesamt 50 Arbeitstagen). 
Auswertungen zu ausschließlich kurzfristig Beschäftigten sind ab Januar 2000 möglich. Kurzfristig Beschäftigte insgesamt sowie kurzfristig Beschäftigte im Nebenjob sind ab April 2003 auswertbar.
Diese weitere Unterteilung der Daten über kurzfristig Beschäftigte in ausschließlich und im Nebenjob kurzfristig Beschäftigte ist allerdings aus Geheimhaltungsgründen nicht zu empfehlen, da die Fallzahlen relativ gering sind.</t>
    </r>
  </si>
  <si>
    <r>
      <t xml:space="preserve">Werden von einer Person </t>
    </r>
    <r>
      <rPr>
        <b/>
        <sz val="9"/>
        <rFont val="Arial"/>
        <family val="2"/>
      </rPr>
      <t>mehrere geringfügige Beschäftigungen</t>
    </r>
    <r>
      <rPr>
        <sz val="9"/>
        <rFont val="Arial"/>
        <family val="2"/>
      </rPr>
      <t xml:space="preserve"> ausgeübt, gelten folgende Regeln:
     1. Eine geringfügig entlohnte Beschäftigung ist neben einer kurzfristigen Beschäftigung erlaubt.
     2. Bei der gleichzeitigen Ausübung von mehreren geringfügig entlohnten Beschäftigungen darf die 
         Geringfügigkeitsgrenze von 450 EUR nicht überschritten werden.                                              
     3. Bei der Ausübung von mehreren kurzfristigen Beschäftigungen darf die Grenze von drei Monaten oder 70
         Arbeitstagen, innerhalb des vorgegebenen Zeitraumes, nicht überschritten werden.
Neben einer nicht geringfügigen versicherungspflichtigen (Haupt-)Beschäftigung ist die Ausübung einer geringfügigen (Neben-)Beschäftigung zulässig. Für den Fall, dass ein Arbeitnehmer neben einer nicht geringfügigen versicherungspflichtigen Beschäftigung bei anderen Arbeitgebern geringfügig entlohnte Beschäftigungen ausübt, gilt für die Bereiche der Kranken-, Pflege- und Rentenversicherung, dass geringfügig entlohnte Beschäftigungen - mit Ausnahme </t>
    </r>
    <r>
      <rPr>
        <i/>
        <sz val="9"/>
        <rFont val="Arial"/>
        <family val="2"/>
      </rPr>
      <t>einer</t>
    </r>
    <r>
      <rPr>
        <sz val="9"/>
        <rFont val="Arial"/>
        <family val="2"/>
      </rPr>
      <t xml:space="preserve"> geringfügig entlohnten Beschäftigung - mit einer nicht geringfügigen versicherungspflichtigen Beschäftigung zusammenzurechnen sind. Vgl. Richtlinien für die versicherungsrechtliche Beurteilung von geringfügigen Beschäftigungen (Geringfügigkeits-Richtlinien) vom 20. Dezember 2012.</t>
    </r>
  </si>
  <si>
    <t>Mehrfachbeschäftigte, die gleichzeitig zwei oder mehr geringfügigen Beschäftigungen nachgehen, werden nur nach den Merkmalen der zuletzt aufgenommenen Beschäftigung ausgewiesen.</t>
  </si>
  <si>
    <t>Die erhobenen Daten unterliegen grundsätzlich der Geheimhaltung nach § 16 BStatG. Eine Übermittlung von Einzelangaben ist daher ausgeschlossen. Aus diesem Grund werden Zahlenwerte unter 3 und Daten, aus denen sich rechnerisch eine Differenz ermitteln lässt, mit * anonymisiert. Gleiches gilt, wenn in einer Region oder in einem Wirtschaftszweig weniger als 3 Betriebe ansässig sind oder einer der Betriebe einen so hohen Beschäftigtenanteil auf sich vereint, dass die Beschäftigtenzahl praktisch eine Einzelangabe über diesen Betrieb darstellt (Dominanzfall). Hierbei gilt: Bei 3 bis 9 Betrieben, die hinter einer Beschäftigtenzahl stehen, darf keiner der Betriebe 50 oder mehr Prozent der Beschäftigten auf sich vereinen. Bei 10 oder mehr Betrieben dürfen auf keinen Betrieb 85 oder mehr Prozent der Beschäftigten entfallen.</t>
  </si>
  <si>
    <t>Weiterführende Informationen zur Statistik der sozialversicherungspflichtigen und geringfügigen Beschäftigung finden Sie unter:</t>
  </si>
  <si>
    <t>https://statistik.arbeitsagentur.de/DE/Statischer-Content/Grundlagen/Methodik-Qualitaet/Qualitaetsberichte/Generische-Publikationen/Qualitaetsbericht-Statistik-Beschaeftigung.pdf</t>
  </si>
  <si>
    <t>Stand: 06.08.2020</t>
  </si>
  <si>
    <t>Statistik-Infoseite</t>
  </si>
  <si>
    <t>Im Internet stehen statistische Informationen unterteilt nach folgenden Themenbereichen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</si>
  <si>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</si>
  <si>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</si>
  <si>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</si>
  <si>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</si>
  <si>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</si>
  <si>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</si>
  <si>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</si>
  <si>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</si>
  <si>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</si>
  <si>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</si>
  <si>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</si>
  <si>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</si>
  <si>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Corona</t>
  </si>
  <si>
    <t>Demografie</t>
  </si>
  <si>
    <t>Eingliederungsbilanzen</t>
  </si>
  <si>
    <t>Entgelt</t>
  </si>
  <si>
    <t>Fachkräftebedarf</t>
  </si>
  <si>
    <t>Familien und Kinder</t>
  </si>
  <si>
    <t>Frauen und Männer</t>
  </si>
  <si>
    <t>Langzeitarbeitslosigkeit</t>
  </si>
  <si>
    <t>Menschen mit Behinderungen</t>
  </si>
  <si>
    <t>Migration</t>
  </si>
  <si>
    <t>Regionale Mobilität</t>
  </si>
  <si>
    <t>Wirtschaftszweige</t>
  </si>
  <si>
    <t>Zeitarbeit</t>
  </si>
  <si>
    <r>
      <rPr>
        <sz val="10"/>
        <color indexed="8"/>
        <rFont val="Arial"/>
        <family val="2"/>
      </rPr>
      <t xml:space="preserve">Die </t>
    </r>
    <r>
      <rPr>
        <u/>
        <sz val="10"/>
        <color indexed="12"/>
        <rFont val="Arial"/>
        <family val="2"/>
      </rPr>
      <t>Methodischen Hinweise</t>
    </r>
    <r>
      <rPr>
        <sz val="10"/>
        <color indexed="8"/>
        <rFont val="Arial"/>
        <family val="2"/>
      </rPr>
      <t xml:space="preserve"> der Statistik bieten ergänzende Informationen.</t>
    </r>
  </si>
  <si>
    <r>
      <rPr>
        <sz val="10"/>
        <color indexed="8"/>
        <rFont val="Arial"/>
        <family val="2"/>
      </rPr>
      <t xml:space="preserve">Die </t>
    </r>
    <r>
      <rPr>
        <u/>
        <sz val="10"/>
        <color indexed="12"/>
        <rFont val="Arial"/>
        <family val="2"/>
      </rPr>
      <t>Qualitätsberichte</t>
    </r>
    <r>
      <rPr>
        <sz val="10"/>
        <color indexed="8"/>
        <rFont val="Arial"/>
        <family val="2"/>
      </rPr>
      <t xml:space="preserve"> der Statistik erläutern die Entstehung und Aussagekraft der jeweiligen Fachstatistik.</t>
    </r>
  </si>
  <si>
    <r>
      <rPr>
        <sz val="10"/>
        <color indexed="8"/>
        <rFont val="Arial"/>
        <family val="2"/>
      </rPr>
      <t xml:space="preserve">Das </t>
    </r>
    <r>
      <rPr>
        <u/>
        <sz val="10"/>
        <color indexed="12"/>
        <rFont val="Arial"/>
        <family val="2"/>
      </rPr>
      <t>Glossar</t>
    </r>
    <r>
      <rPr>
        <sz val="10"/>
        <color indexed="8"/>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</si>
  <si>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</si>
  <si>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</si>
  <si>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color indexed="8"/>
        <rFont val="Arial"/>
        <family val="2"/>
      </rPr>
      <t xml:space="preserve">bzw. der </t>
    </r>
    <r>
      <rPr>
        <u/>
        <sz val="10"/>
        <color indexed="12"/>
        <rFont val="Arial"/>
        <family val="2"/>
      </rPr>
      <t>Zeichenerklärung</t>
    </r>
    <r>
      <rPr>
        <sz val="10"/>
        <color indexed="8"/>
        <rFont val="Arial"/>
        <family val="2"/>
      </rPr>
      <t xml:space="preserve"> der Statistik der BA erläutert.</t>
    </r>
  </si>
  <si>
    <t>*</t>
  </si>
  <si>
    <r>
      <t xml:space="preserve">1) </t>
    </r>
    <r>
      <rPr>
        <sz val="7"/>
        <rFont val="Arial"/>
        <family val="2"/>
      </rPr>
      <t>Anteil an der jeweiligen Gesamtsumme (Spaltenprozent)</t>
    </r>
  </si>
  <si>
    <r>
      <t xml:space="preserve">mit akademischem Abschluss </t>
    </r>
    <r>
      <rPr>
        <vertAlign val="superscript"/>
        <sz val="8"/>
        <rFont val="Arial"/>
        <family val="2"/>
      </rPr>
      <t>3)</t>
    </r>
  </si>
  <si>
    <r>
      <t xml:space="preserve">3) </t>
    </r>
    <r>
      <rPr>
        <sz val="7"/>
        <rFont val="Arial"/>
        <family val="2"/>
      </rPr>
      <t>"mit akademischem Abschluss" ist die Summe aus "Bachelor", "Diplom/Magister/Master/Staatsexamen" und "Promotion"</t>
    </r>
  </si>
  <si>
    <r>
      <t>1)</t>
    </r>
    <r>
      <rPr>
        <sz val="7"/>
        <rFont val="Arial"/>
        <family val="2"/>
      </rPr>
      <t xml:space="preserve"> Anteil an der jeweiligen Gesamtsumme (Spaltenprozent)</t>
    </r>
  </si>
  <si>
    <t>Entwicklung der sozialversicherungspflichtigen und der geringfügig entlohnten Beschäftigten (Sep 14: 100%)</t>
  </si>
  <si>
    <r>
      <t>Auszubildende nach Geschlech</t>
    </r>
    <r>
      <rPr>
        <sz val="8"/>
        <rFont val="Arial"/>
        <family val="2"/>
      </rPr>
      <t xml:space="preserve">t
         Auszubildende                  </t>
    </r>
  </si>
  <si>
    <r>
      <t>Sozialversicherungspflichtig Beschäftigte
in Freiwilligendiensten</t>
    </r>
    <r>
      <rPr>
        <sz val="8"/>
        <rFont val="Arial"/>
        <family val="2"/>
      </rPr>
      <t xml:space="preserve">
         Insgesamt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</si>
</sst>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mmmm\ yyyy"/>
    <numFmt numFmtId="165" formatCode="dd/\ mmmm\ yyyy"/>
    <numFmt numFmtId="166" formatCode="#,##0\ \ "/>
    <numFmt numFmtId="167" formatCode="[$-407]mmm/\ yy;@"/>
    <numFmt numFmtId="168" formatCode="0.0"/>
    <numFmt numFmtId="169" formatCode="* 0.0;* \-_ 0.0;\-"/>
    <numFmt numFmtId="170" formatCode="* #,##0;* \-_ #,##0;\-"/>
    <numFmt numFmtId="171" formatCode="* #,##0.0;* \-_ #,##0.0;\-"/>
    <numFmt numFmtId="172" formatCode="\ @"/>
    <numFmt numFmtId="173" formatCode="0.0%"/>
    <numFmt numFmtId="174" formatCode="#,##0\ "/>
    <numFmt numFmtId="175" formatCode="#,##0.0\ "/>
    <numFmt numFmtId="176" formatCode="#\ ###\ ##0.0\ ;\-\ #\ ###\ ##0.0\ ;\-"/>
    <numFmt numFmtId="177" formatCode="#\ ###\ ##0.0\ ;\-\ #\ ###\ ##0.0\ ;\-\ "/>
    <numFmt numFmtId="178" formatCode="#,##0.0"/>
    <numFmt numFmtId="179" formatCode="[$-407]mmmm\ yyyy;@"/>
  </numFmts>
  <fonts count="53" x14ac:knownFonts="1">
    <font>
      <sz val="10"/>
      <color theme="1"/>
      <name val="Arial"/>
      <family val="2"/>
    </font>
    <font>
      <sz val="10"/>
      <color theme="1"/>
      <name val="Arial"/>
      <family val="2"/>
    </font>
    <font>
      <b/>
      <sz val="10"/>
      <color theme="1"/>
      <name val="Arial"/>
      <family val="2"/>
    </font>
    <font>
      <sz val="10"/>
      <name val="Arial"/>
      <family val="2"/>
    </font>
    <font>
      <b/>
      <sz val="14"/>
      <name val="Arial"/>
      <family val="2"/>
    </font>
    <font>
      <b/>
      <sz val="12"/>
      <name val="Arial"/>
      <family val="2"/>
    </font>
    <font>
      <sz val="11"/>
      <color theme="1"/>
      <name val="Arial"/>
      <family val="2"/>
    </font>
    <font>
      <b/>
      <i/>
      <sz val="10"/>
      <color indexed="9"/>
      <name val="Arial"/>
      <family val="2"/>
    </font>
    <font>
      <b/>
      <sz val="10"/>
      <color indexed="9"/>
      <name val="Arial"/>
      <family val="2"/>
    </font>
    <font>
      <i/>
      <sz val="10"/>
      <color indexed="9"/>
      <name val="Arial"/>
      <family val="2"/>
    </font>
    <font>
      <b/>
      <sz val="10"/>
      <name val="Arial"/>
      <family val="2"/>
    </font>
    <font>
      <sz val="8"/>
      <name val="Tahoma"/>
      <family val="2"/>
    </font>
    <font>
      <sz val="12"/>
      <name val="Arial"/>
      <family val="2"/>
    </font>
    <font>
      <i/>
      <sz val="10"/>
      <name val="Arial"/>
      <family val="2"/>
    </font>
    <font>
      <sz val="10"/>
      <color indexed="10"/>
      <name val="Arial"/>
      <family val="2"/>
    </font>
    <font>
      <u/>
      <sz val="8"/>
      <color indexed="12"/>
      <name val="Tahoma"/>
      <family val="2"/>
    </font>
    <font>
      <u/>
      <sz val="10"/>
      <color indexed="12"/>
      <name val="Arial"/>
      <family val="2"/>
    </font>
    <font>
      <sz val="8"/>
      <name val="Arial"/>
      <family val="2"/>
    </font>
    <font>
      <sz val="10"/>
      <color indexed="8"/>
      <name val="Arial"/>
      <family val="2"/>
    </font>
    <font>
      <sz val="9"/>
      <name val="Arial"/>
      <family val="2"/>
    </font>
    <font>
      <b/>
      <sz val="11"/>
      <name val="Arial"/>
      <family val="2"/>
    </font>
    <font>
      <i/>
      <sz val="9"/>
      <name val="Arial"/>
      <family val="2"/>
    </font>
    <font>
      <u/>
      <sz val="9"/>
      <name val="Arial"/>
      <family val="2"/>
    </font>
    <font>
      <sz val="12"/>
      <color indexed="9"/>
      <name val="Arial"/>
      <family val="2"/>
    </font>
    <font>
      <sz val="8"/>
      <color rgb="FF000000"/>
      <name val="Arial"/>
      <family val="2"/>
    </font>
    <font>
      <vertAlign val="superscript"/>
      <sz val="8"/>
      <name val="Arial"/>
      <family val="2"/>
    </font>
    <font>
      <sz val="6"/>
      <name val="Arial"/>
      <family val="2"/>
    </font>
    <font>
      <b/>
      <sz val="8"/>
      <name val="Arial"/>
      <family val="2"/>
    </font>
    <font>
      <sz val="7"/>
      <name val="Arial"/>
      <family val="2"/>
    </font>
    <font>
      <vertAlign val="superscript"/>
      <sz val="7"/>
      <name val="Arial"/>
      <family val="2"/>
    </font>
    <font>
      <sz val="10"/>
      <color indexed="9"/>
      <name val="Arial"/>
      <family val="2"/>
    </font>
    <font>
      <sz val="8"/>
      <color indexed="9"/>
      <name val="Arial"/>
      <family val="2"/>
    </font>
    <font>
      <sz val="7"/>
      <color indexed="9"/>
      <name val="Arial"/>
      <family val="2"/>
    </font>
    <font>
      <u/>
      <sz val="7"/>
      <color indexed="12"/>
      <name val="Tahoma"/>
      <family val="2"/>
    </font>
    <font>
      <b/>
      <vertAlign val="superscript"/>
      <sz val="8"/>
      <name val="Arial"/>
      <family val="2"/>
    </font>
    <font>
      <u/>
      <sz val="7"/>
      <color indexed="12"/>
      <name val="Arial"/>
      <family val="2"/>
    </font>
    <font>
      <b/>
      <sz val="10"/>
      <color indexed="8"/>
      <name val="Arial"/>
      <family val="2"/>
    </font>
    <font>
      <vertAlign val="superscript"/>
      <sz val="7"/>
      <color indexed="8"/>
      <name val="Arial"/>
      <family val="2"/>
    </font>
    <font>
      <sz val="7"/>
      <color indexed="8"/>
      <name val="Arial"/>
      <family val="2"/>
    </font>
    <font>
      <vertAlign val="superscript"/>
      <sz val="7"/>
      <color rgb="FF000000"/>
      <name val="Arial"/>
      <family val="2"/>
    </font>
    <font>
      <sz val="7"/>
      <color rgb="FF000000"/>
      <name val="Arial"/>
      <family val="2"/>
    </font>
    <font>
      <sz val="9"/>
      <color indexed="8"/>
      <name val="Arial"/>
      <family val="2"/>
    </font>
    <font>
      <sz val="9"/>
      <color theme="1"/>
      <name val="Arial"/>
      <family val="2"/>
    </font>
    <font>
      <sz val="9"/>
      <color rgb="FF000000"/>
      <name val="Arial"/>
      <family val="2"/>
    </font>
    <font>
      <b/>
      <sz val="11"/>
      <color theme="1"/>
      <name val="Arial"/>
      <family val="2"/>
    </font>
    <font>
      <b/>
      <sz val="9"/>
      <color indexed="8"/>
      <name val="Arial"/>
      <family val="2"/>
    </font>
    <font>
      <u/>
      <sz val="11"/>
      <color theme="10"/>
      <name val="Arial"/>
      <family val="2"/>
    </font>
    <font>
      <u/>
      <sz val="10"/>
      <color theme="10"/>
      <name val="Arial"/>
      <family val="2"/>
    </font>
    <font>
      <b/>
      <sz val="9"/>
      <name val="Arial"/>
      <family val="2"/>
    </font>
    <font>
      <u/>
      <sz val="9"/>
      <color theme="10"/>
      <name val="Arial"/>
      <family val="2"/>
    </font>
    <font>
      <u/>
      <sz val="10"/>
      <name val="Arial"/>
      <family val="2"/>
    </font>
    <font>
      <b/>
      <sz val="10"/>
      <color indexed="12"/>
      <name val="Arial"/>
      <family val="2"/>
    </font>
    <font>
      <u/>
      <sz val="10"/>
      <color indexed="8"/>
      <name val="Arial"/>
      <family val="2"/>
    </font>
  </fonts>
  <fills count="9">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indexed="44"/>
        <bgColor indexed="64"/>
      </patternFill>
    </fill>
    <fill>
      <patternFill patternType="solid">
        <fgColor indexed="41"/>
        <bgColor indexed="64"/>
      </patternFill>
    </fill>
    <fill>
      <patternFill patternType="solid">
        <fgColor indexed="42"/>
        <bgColor indexed="64"/>
      </patternFill>
    </fill>
    <fill>
      <patternFill patternType="solid">
        <fgColor indexed="22"/>
        <bgColor indexed="64"/>
      </patternFill>
    </fill>
  </fills>
  <borders count="35">
    <border>
      <left/>
      <right/>
      <top/>
      <bottom/>
      <diagonal/>
    </border>
    <border>
      <left/>
      <right/>
      <top/>
      <bottom style="thin">
        <color rgb="FF404040"/>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bottom style="thin">
        <color indexed="63"/>
      </bottom>
      <diagonal/>
    </border>
    <border>
      <left/>
      <right/>
      <top/>
      <bottom style="hair">
        <color indexed="22"/>
      </bottom>
      <diagonal/>
    </border>
    <border>
      <left style="hair">
        <color indexed="22"/>
      </left>
      <right/>
      <top style="hair">
        <color indexed="22"/>
      </top>
      <bottom/>
      <diagonal/>
    </border>
    <border>
      <left/>
      <right/>
      <top style="hair">
        <color indexed="22"/>
      </top>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style="hair">
        <color indexed="22"/>
      </top>
      <bottom/>
      <diagonal/>
    </border>
    <border>
      <left style="hair">
        <color indexed="22"/>
      </left>
      <right/>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right style="hair">
        <color indexed="22"/>
      </right>
      <top/>
      <bottom/>
      <diagonal/>
    </border>
    <border>
      <left style="hair">
        <color theme="0" tint="-0.24994659260841701"/>
      </left>
      <right/>
      <top/>
      <bottom/>
      <diagonal/>
    </border>
    <border>
      <left/>
      <right style="hair">
        <color theme="0" tint="-0.14996795556505021"/>
      </right>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rgb="FFC0C0C0"/>
      </left>
      <right/>
      <top style="hair">
        <color rgb="FFC0C0C0"/>
      </top>
      <bottom/>
      <diagonal/>
    </border>
    <border>
      <left/>
      <right/>
      <top style="hair">
        <color rgb="FFC0C0C0"/>
      </top>
      <bottom/>
      <diagonal/>
    </border>
    <border>
      <left/>
      <right style="hair">
        <color indexed="22"/>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style="hair">
        <color rgb="FFC0C0C0"/>
      </left>
      <right/>
      <top/>
      <bottom style="hair">
        <color rgb="FFC0C0C0"/>
      </bottom>
      <diagonal/>
    </border>
    <border>
      <left/>
      <right style="hair">
        <color rgb="FFBFBFBF"/>
      </right>
      <top/>
      <bottom style="hair">
        <color rgb="FFC0C0C0"/>
      </bottom>
      <diagonal/>
    </border>
    <border>
      <left/>
      <right/>
      <top/>
      <bottom style="hair">
        <color rgb="FFC0C0C0"/>
      </bottom>
      <diagonal/>
    </border>
    <border>
      <left/>
      <right style="hair">
        <color indexed="22"/>
      </right>
      <top/>
      <bottom style="hair">
        <color rgb="FFC0C0C0"/>
      </bottom>
      <diagonal/>
    </border>
    <border>
      <left/>
      <right style="hair">
        <color rgb="FFC0C0C0"/>
      </right>
      <top/>
      <bottom style="hair">
        <color rgb="FFC0C0C0"/>
      </bottom>
      <diagonal/>
    </border>
    <border>
      <left style="hair">
        <color indexed="22"/>
      </left>
      <right/>
      <top/>
      <bottom style="hair">
        <color rgb="FFC0C0C0"/>
      </bottom>
      <diagonal/>
    </border>
    <border>
      <left style="hair">
        <color rgb="FFC0C0C0"/>
      </left>
      <right/>
      <top/>
      <bottom style="hair">
        <color indexed="22"/>
      </bottom>
      <diagonal/>
    </border>
  </borders>
  <cellStyleXfs count="23">
    <xf numFmtId="0" fontId="0" fillId="0" borderId="0"/>
    <xf numFmtId="0" fontId="3" fillId="0" borderId="0"/>
    <xf numFmtId="0" fontId="6" fillId="0" borderId="0"/>
    <xf numFmtId="0" fontId="3" fillId="0" borderId="0"/>
    <xf numFmtId="0" fontId="3" fillId="0" borderId="0"/>
    <xf numFmtId="0" fontId="11"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6" fillId="0" borderId="0"/>
    <xf numFmtId="0" fontId="11" fillId="0" borderId="0"/>
    <xf numFmtId="0" fontId="3" fillId="0" borderId="0"/>
    <xf numFmtId="0" fontId="3" fillId="0" borderId="0"/>
    <xf numFmtId="0" fontId="11" fillId="0" borderId="0"/>
    <xf numFmtId="0" fontId="6" fillId="0" borderId="0"/>
    <xf numFmtId="0" fontId="11" fillId="0" borderId="0"/>
    <xf numFmtId="0" fontId="3" fillId="0" borderId="0"/>
    <xf numFmtId="0" fontId="6" fillId="0" borderId="0"/>
    <xf numFmtId="0" fontId="46" fillId="0" borderId="0" applyNumberFormat="0" applyFill="0" applyBorder="0" applyAlignment="0" applyProtection="0"/>
    <xf numFmtId="0" fontId="6" fillId="0" borderId="0"/>
    <xf numFmtId="0" fontId="46" fillId="0" borderId="0" applyNumberFormat="0" applyFill="0" applyBorder="0" applyAlignment="0" applyProtection="0"/>
    <xf numFmtId="0" fontId="46"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6" fillId="0" borderId="0"/>
  </cellStyleXfs>
  <cellXfs count="691">
    <xf numFmtId="0" fontId="0" fillId="0" borderId="0" xfId="0"/>
    <xf numFmtId="164" fontId="3" fillId="0" borderId="1" xfId="1" applyNumberFormat="1" applyFont="1" applyFill="1" applyBorder="1" applyAlignment="1">
      <alignment horizontal="left" vertical="center"/>
    </xf>
    <xf numFmtId="164" fontId="3" fillId="0" borderId="1" xfId="1" applyNumberFormat="1" applyFont="1" applyFill="1" applyBorder="1" applyAlignment="1">
      <alignment horizontal="centerContinuous" vertical="center" shrinkToFit="1"/>
    </xf>
    <xf numFmtId="0" fontId="3" fillId="0" borderId="0" xfId="1" applyFont="1" applyFill="1" applyBorder="1" applyAlignment="1">
      <alignment horizontal="centerContinuous" vertical="center" shrinkToFit="1"/>
    </xf>
    <xf numFmtId="0" fontId="3" fillId="0" borderId="0" xfId="1" applyBorder="1"/>
    <xf numFmtId="0" fontId="4" fillId="0" borderId="0" xfId="1" applyFont="1" applyBorder="1" applyAlignment="1">
      <alignment horizontal="centerContinuous" vertical="center"/>
    </xf>
    <xf numFmtId="0" fontId="3" fillId="0" borderId="0" xfId="1" applyBorder="1" applyAlignment="1">
      <alignment horizontal="centerContinuous" vertical="center"/>
    </xf>
    <xf numFmtId="0" fontId="3" fillId="0" borderId="0" xfId="1" applyFont="1" applyBorder="1"/>
    <xf numFmtId="0" fontId="3" fillId="0" borderId="2" xfId="1" applyFont="1" applyBorder="1"/>
    <xf numFmtId="0" fontId="5" fillId="0" borderId="3" xfId="1" applyFont="1" applyBorder="1" applyAlignment="1">
      <alignment horizontal="center"/>
    </xf>
    <xf numFmtId="0" fontId="3" fillId="0" borderId="4" xfId="1" applyFont="1" applyBorder="1"/>
    <xf numFmtId="0" fontId="6" fillId="0" borderId="0" xfId="2" applyFont="1"/>
    <xf numFmtId="0" fontId="6" fillId="0" borderId="0" xfId="2"/>
    <xf numFmtId="0" fontId="3" fillId="0" borderId="1" xfId="3" applyBorder="1"/>
    <xf numFmtId="0" fontId="3" fillId="0" borderId="1" xfId="3" applyFont="1" applyFill="1" applyBorder="1"/>
    <xf numFmtId="0" fontId="3" fillId="0" borderId="1" xfId="4" applyFont="1" applyBorder="1" applyAlignment="1">
      <alignment horizontal="right" vertical="center"/>
    </xf>
    <xf numFmtId="0" fontId="3" fillId="0" borderId="0" xfId="3" applyFont="1"/>
    <xf numFmtId="164" fontId="7" fillId="0" borderId="0" xfId="3" applyNumberFormat="1" applyFont="1" applyFill="1" applyBorder="1" applyAlignment="1">
      <alignment horizontal="left" vertical="center"/>
    </xf>
    <xf numFmtId="0" fontId="8" fillId="0" borderId="0" xfId="3" applyFont="1" applyFill="1" applyBorder="1" applyAlignment="1">
      <alignment horizontal="centerContinuous" vertical="center" shrinkToFit="1"/>
    </xf>
    <xf numFmtId="164" fontId="7" fillId="0" borderId="0" xfId="3" applyNumberFormat="1" applyFont="1" applyFill="1" applyBorder="1" applyAlignment="1">
      <alignment horizontal="centerContinuous" vertical="center" shrinkToFit="1"/>
    </xf>
    <xf numFmtId="0" fontId="9" fillId="0" borderId="0" xfId="3" applyFont="1" applyFill="1" applyBorder="1" applyAlignment="1">
      <alignment horizontal="centerContinuous" vertical="center" shrinkToFit="1"/>
    </xf>
    <xf numFmtId="0" fontId="3" fillId="0" borderId="0" xfId="3" applyFont="1" applyFill="1" applyBorder="1"/>
    <xf numFmtId="0" fontId="10" fillId="0" borderId="0" xfId="3" applyFont="1" applyFill="1" applyBorder="1"/>
    <xf numFmtId="0" fontId="3" fillId="0" borderId="0" xfId="3" applyFont="1" applyBorder="1"/>
    <xf numFmtId="0" fontId="12" fillId="0" borderId="0" xfId="3" applyFont="1" applyBorder="1"/>
    <xf numFmtId="0" fontId="10" fillId="0" borderId="0" xfId="3" applyFont="1" applyFill="1" applyBorder="1" applyAlignment="1">
      <alignment vertical="top"/>
    </xf>
    <xf numFmtId="0" fontId="3" fillId="0" borderId="0" xfId="3" applyFont="1" applyFill="1" applyBorder="1" applyAlignment="1">
      <alignment vertical="top"/>
    </xf>
    <xf numFmtId="0" fontId="3" fillId="0" borderId="0" xfId="3" applyFont="1" applyFill="1" applyBorder="1" applyAlignment="1">
      <alignment horizontal="left" wrapText="1"/>
    </xf>
    <xf numFmtId="164" fontId="3" fillId="0" borderId="0" xfId="3" applyNumberFormat="1" applyFont="1" applyFill="1" applyBorder="1" applyAlignment="1">
      <alignment horizontal="left" wrapText="1"/>
    </xf>
    <xf numFmtId="0" fontId="13" fillId="0" borderId="0" xfId="3" applyFont="1" applyFill="1" applyBorder="1" applyAlignment="1">
      <alignment horizontal="left" wrapText="1"/>
    </xf>
    <xf numFmtId="0" fontId="3" fillId="0" borderId="0" xfId="3" applyFont="1" applyBorder="1" applyAlignment="1"/>
    <xf numFmtId="165" fontId="3" fillId="0" borderId="0" xfId="3" applyNumberFormat="1" applyFont="1" applyFill="1" applyBorder="1" applyAlignment="1">
      <alignment horizontal="left" wrapText="1"/>
    </xf>
    <xf numFmtId="14" fontId="3" fillId="0" borderId="0" xfId="3" applyNumberFormat="1" applyFont="1" applyFill="1" applyBorder="1" applyAlignment="1">
      <alignment horizontal="left" wrapText="1"/>
    </xf>
    <xf numFmtId="0" fontId="10" fillId="0" borderId="0" xfId="4" applyFont="1" applyFill="1" applyBorder="1"/>
    <xf numFmtId="0" fontId="3" fillId="0" borderId="0" xfId="4" applyFont="1" applyFill="1" applyBorder="1"/>
    <xf numFmtId="164" fontId="3" fillId="0" borderId="0" xfId="4" applyNumberFormat="1" applyFont="1" applyFill="1" applyBorder="1" applyAlignment="1">
      <alignment horizontal="left" vertical="top" wrapText="1"/>
    </xf>
    <xf numFmtId="0" fontId="3" fillId="0" borderId="0" xfId="3" applyFont="1" applyFill="1" applyBorder="1" applyAlignment="1">
      <alignment wrapText="1"/>
    </xf>
    <xf numFmtId="0" fontId="3" fillId="0" borderId="0" xfId="4" applyFont="1" applyFill="1" applyBorder="1" applyAlignment="1">
      <alignment vertical="top" wrapText="1"/>
    </xf>
    <xf numFmtId="0" fontId="14" fillId="2" borderId="0" xfId="3" applyFont="1" applyFill="1" applyBorder="1"/>
    <xf numFmtId="0" fontId="16" fillId="0" borderId="0" xfId="6" applyFont="1" applyFill="1" applyBorder="1" applyAlignment="1" applyProtection="1">
      <alignment vertical="top" wrapText="1"/>
    </xf>
    <xf numFmtId="0" fontId="14" fillId="0" borderId="0" xfId="3" applyFont="1" applyFill="1" applyBorder="1" applyAlignment="1">
      <alignment wrapText="1"/>
    </xf>
    <xf numFmtId="0" fontId="14" fillId="2" borderId="0" xfId="3" applyFont="1" applyFill="1"/>
    <xf numFmtId="0" fontId="17" fillId="0" borderId="0" xfId="3" applyFont="1" applyFill="1" applyBorder="1" applyAlignment="1"/>
    <xf numFmtId="0" fontId="17" fillId="0" borderId="0" xfId="3" applyFont="1" applyBorder="1" applyAlignment="1"/>
    <xf numFmtId="0" fontId="14" fillId="0" borderId="0" xfId="3" applyFont="1"/>
    <xf numFmtId="0" fontId="18" fillId="0" borderId="0" xfId="3" applyFont="1" applyBorder="1" applyAlignment="1">
      <alignment wrapText="1"/>
    </xf>
    <xf numFmtId="0" fontId="10" fillId="0" borderId="0" xfId="3" applyFont="1" applyBorder="1" applyAlignment="1">
      <alignment vertical="top"/>
    </xf>
    <xf numFmtId="0" fontId="3" fillId="0" borderId="0" xfId="3" applyFont="1" applyBorder="1" applyAlignment="1">
      <alignment vertical="top" wrapText="1"/>
    </xf>
    <xf numFmtId="0" fontId="3" fillId="0" borderId="0" xfId="3" applyFont="1" applyBorder="1" applyAlignment="1">
      <alignment horizontal="left" vertical="top" wrapText="1"/>
    </xf>
    <xf numFmtId="0" fontId="3" fillId="0" borderId="0" xfId="3" applyFont="1" applyBorder="1" applyAlignment="1">
      <alignment horizontal="left" vertical="top"/>
    </xf>
    <xf numFmtId="0" fontId="3" fillId="0" borderId="0" xfId="3" applyFont="1" applyBorder="1" applyAlignment="1">
      <alignment vertical="top"/>
    </xf>
    <xf numFmtId="0" fontId="18" fillId="0" borderId="0" xfId="3" applyFont="1" applyFill="1" applyBorder="1" applyAlignment="1">
      <alignment vertical="top"/>
    </xf>
    <xf numFmtId="0" fontId="3" fillId="0" borderId="0" xfId="3" applyFont="1" applyFill="1" applyBorder="1" applyAlignment="1">
      <alignment vertical="top" wrapText="1"/>
    </xf>
    <xf numFmtId="0" fontId="18" fillId="0" borderId="0" xfId="3" applyFont="1" applyFill="1" applyBorder="1" applyAlignment="1"/>
    <xf numFmtId="0" fontId="3" fillId="0" borderId="0" xfId="3" applyNumberFormat="1" applyFont="1" applyBorder="1" applyAlignment="1">
      <alignment horizontal="left" wrapText="1"/>
    </xf>
    <xf numFmtId="0" fontId="3" fillId="0" borderId="0" xfId="3" applyNumberFormat="1" applyFont="1" applyBorder="1" applyAlignment="1"/>
    <xf numFmtId="0" fontId="3" fillId="0" borderId="5" xfId="8" applyFont="1" applyBorder="1" applyAlignment="1">
      <alignment horizontal="right" vertical="center"/>
    </xf>
    <xf numFmtId="0" fontId="19" fillId="0" borderId="5" xfId="8" applyFont="1" applyBorder="1"/>
    <xf numFmtId="0" fontId="19" fillId="0" borderId="0" xfId="8" applyFont="1" applyBorder="1"/>
    <xf numFmtId="0" fontId="19" fillId="0" borderId="0" xfId="8" applyFont="1" applyBorder="1" applyAlignment="1">
      <alignment horizontal="left"/>
    </xf>
    <xf numFmtId="0" fontId="19" fillId="0" borderId="0" xfId="8" applyFont="1" applyAlignment="1">
      <alignment horizontal="left"/>
    </xf>
    <xf numFmtId="0" fontId="5" fillId="0" borderId="0" xfId="8" applyFont="1" applyFill="1" applyAlignment="1"/>
    <xf numFmtId="0" fontId="10" fillId="0" borderId="0" xfId="9" applyFont="1" applyAlignment="1">
      <alignment horizontal="left"/>
    </xf>
    <xf numFmtId="0" fontId="20" fillId="0" borderId="0" xfId="8" applyFont="1" applyAlignment="1">
      <alignment horizontal="left"/>
    </xf>
    <xf numFmtId="0" fontId="3" fillId="0" borderId="0" xfId="9" applyFont="1" applyAlignment="1">
      <alignment horizontal="left"/>
    </xf>
    <xf numFmtId="0" fontId="3" fillId="0" borderId="0" xfId="8" applyFont="1" applyAlignment="1"/>
    <xf numFmtId="0" fontId="3" fillId="0" borderId="0" xfId="9" applyFont="1" applyAlignment="1"/>
    <xf numFmtId="0" fontId="10" fillId="0" borderId="0" xfId="8" applyFont="1" applyAlignment="1">
      <alignment horizontal="left"/>
    </xf>
    <xf numFmtId="0" fontId="10" fillId="0" borderId="0" xfId="4" applyFont="1" applyBorder="1" applyAlignment="1">
      <alignment horizontal="left"/>
    </xf>
    <xf numFmtId="0" fontId="10" fillId="0" borderId="0" xfId="8" applyFont="1" applyFill="1" applyAlignment="1">
      <alignment horizontal="left"/>
    </xf>
    <xf numFmtId="0" fontId="3" fillId="0" borderId="0" xfId="8" applyFont="1" applyFill="1" applyBorder="1" applyAlignment="1">
      <alignment horizontal="left"/>
    </xf>
    <xf numFmtId="0" fontId="3" fillId="0" borderId="0" xfId="4" applyFont="1" applyBorder="1" applyAlignment="1">
      <alignment horizontal="left"/>
    </xf>
    <xf numFmtId="0" fontId="16" fillId="0" borderId="0" xfId="8" applyFont="1" applyFill="1" applyBorder="1" applyAlignment="1">
      <alignment horizontal="right"/>
    </xf>
    <xf numFmtId="49" fontId="16" fillId="0" borderId="0" xfId="6" applyNumberFormat="1" applyFont="1" applyFill="1" applyBorder="1" applyAlignment="1" applyProtection="1">
      <alignment horizontal="left"/>
    </xf>
    <xf numFmtId="0" fontId="3" fillId="0" borderId="0" xfId="8" applyFont="1" applyBorder="1" applyAlignment="1"/>
    <xf numFmtId="0" fontId="3" fillId="0" borderId="0" xfId="8" applyFont="1" applyBorder="1" applyAlignment="1">
      <alignment horizontal="left"/>
    </xf>
    <xf numFmtId="14" fontId="3" fillId="0" borderId="0" xfId="8" applyNumberFormat="1" applyFont="1" applyFill="1" applyBorder="1" applyAlignment="1">
      <alignment horizontal="left"/>
    </xf>
    <xf numFmtId="0" fontId="3" fillId="0" borderId="0" xfId="8" applyFont="1" applyBorder="1"/>
    <xf numFmtId="0" fontId="13" fillId="0" borderId="0" xfId="8" applyFont="1" applyBorder="1" applyAlignment="1"/>
    <xf numFmtId="0" fontId="13" fillId="0" borderId="0" xfId="8" applyFont="1" applyBorder="1" applyAlignment="1">
      <alignment horizontal="left"/>
    </xf>
    <xf numFmtId="0" fontId="3" fillId="0" borderId="0" xfId="8" applyFont="1" applyBorder="1" applyAlignment="1">
      <alignment horizontal="left" wrapText="1"/>
    </xf>
    <xf numFmtId="0" fontId="13" fillId="0" borderId="0" xfId="8" applyFont="1" applyBorder="1" applyAlignment="1">
      <alignment wrapText="1"/>
    </xf>
    <xf numFmtId="0" fontId="19" fillId="0" borderId="0" xfId="8" applyFont="1" applyBorder="1" applyAlignment="1">
      <alignment horizontal="left" wrapText="1"/>
    </xf>
    <xf numFmtId="0" fontId="21" fillId="0" borderId="0" xfId="8" applyFont="1" applyBorder="1" applyAlignment="1">
      <alignment horizontal="left" wrapText="1"/>
    </xf>
    <xf numFmtId="0" fontId="22" fillId="0" borderId="0" xfId="8" applyFont="1" applyBorder="1" applyAlignment="1" applyProtection="1">
      <alignment horizontal="left" indent="10"/>
    </xf>
    <xf numFmtId="0" fontId="22" fillId="0" borderId="0" xfId="8" applyFont="1" applyBorder="1" applyAlignment="1" applyProtection="1">
      <alignment horizontal="left"/>
    </xf>
    <xf numFmtId="0" fontId="22" fillId="0" borderId="0" xfId="8" applyFont="1" applyAlignment="1" applyProtection="1">
      <alignment horizontal="left" indent="10"/>
    </xf>
    <xf numFmtId="0" fontId="19" fillId="0" borderId="0" xfId="8" applyFont="1" applyBorder="1" applyAlignment="1">
      <alignment horizontal="left" indent="10"/>
    </xf>
    <xf numFmtId="164" fontId="3" fillId="0" borderId="1" xfId="4" applyNumberFormat="1" applyFont="1" applyFill="1" applyBorder="1" applyAlignment="1">
      <alignment horizontal="left" vertical="center"/>
    </xf>
    <xf numFmtId="164" fontId="3" fillId="0" borderId="1" xfId="4" applyNumberFormat="1" applyFont="1" applyFill="1" applyBorder="1" applyAlignment="1">
      <alignment horizontal="centerContinuous" vertical="center" shrinkToFit="1"/>
    </xf>
    <xf numFmtId="0" fontId="3" fillId="0" borderId="1" xfId="4" applyFont="1" applyFill="1" applyBorder="1" applyAlignment="1">
      <alignment horizontal="centerContinuous" vertical="center" shrinkToFit="1"/>
    </xf>
    <xf numFmtId="0" fontId="3" fillId="0" borderId="0" xfId="4" applyBorder="1"/>
    <xf numFmtId="0" fontId="4" fillId="0" borderId="0" xfId="4" applyFont="1" applyBorder="1" applyAlignment="1">
      <alignment horizontal="centerContinuous" vertical="center"/>
    </xf>
    <xf numFmtId="0" fontId="3" fillId="0" borderId="0" xfId="4" applyBorder="1" applyAlignment="1">
      <alignment horizontal="centerContinuous" vertical="center"/>
    </xf>
    <xf numFmtId="0" fontId="12" fillId="0" borderId="0" xfId="4" applyFont="1" applyBorder="1"/>
    <xf numFmtId="0" fontId="23" fillId="0" borderId="0" xfId="4" applyFont="1" applyFill="1" applyBorder="1" applyAlignment="1">
      <alignment horizontal="left" vertical="center"/>
    </xf>
    <xf numFmtId="0" fontId="17" fillId="0" borderId="0" xfId="4" applyFont="1" applyBorder="1"/>
    <xf numFmtId="0" fontId="17" fillId="0" borderId="0" xfId="9" applyFont="1" applyFill="1"/>
    <xf numFmtId="3" fontId="17" fillId="0" borderId="16" xfId="9" applyNumberFormat="1" applyFont="1" applyFill="1" applyBorder="1" applyAlignment="1">
      <alignment horizontal="center" vertical="center"/>
    </xf>
    <xf numFmtId="168" fontId="17" fillId="0" borderId="16" xfId="9" applyNumberFormat="1" applyFont="1" applyFill="1" applyBorder="1" applyAlignment="1">
      <alignment horizontal="center" vertical="center"/>
    </xf>
    <xf numFmtId="1" fontId="26" fillId="0" borderId="16" xfId="9" applyNumberFormat="1" applyFont="1" applyFill="1" applyBorder="1" applyAlignment="1">
      <alignment horizontal="center" vertical="center"/>
    </xf>
    <xf numFmtId="0" fontId="26" fillId="0" borderId="0" xfId="9" applyFont="1" applyFill="1"/>
    <xf numFmtId="1" fontId="27" fillId="0" borderId="7" xfId="9" applyNumberFormat="1" applyFont="1" applyFill="1" applyBorder="1" applyAlignment="1">
      <alignment horizontal="left"/>
    </xf>
    <xf numFmtId="1" fontId="27" fillId="0" borderId="0" xfId="9" applyNumberFormat="1" applyFont="1" applyFill="1" applyBorder="1" applyAlignment="1">
      <alignment horizontal="center"/>
    </xf>
    <xf numFmtId="1" fontId="27" fillId="0" borderId="3" xfId="9" applyNumberFormat="1" applyFont="1" applyFill="1" applyBorder="1" applyAlignment="1">
      <alignment horizontal="center"/>
    </xf>
    <xf numFmtId="3" fontId="17" fillId="0" borderId="7" xfId="9" applyNumberFormat="1" applyFont="1" applyFill="1" applyBorder="1" applyAlignment="1">
      <alignment horizontal="center"/>
    </xf>
    <xf numFmtId="3" fontId="17" fillId="0" borderId="8" xfId="9" applyNumberFormat="1" applyFont="1" applyFill="1" applyBorder="1" applyAlignment="1">
      <alignment horizontal="center"/>
    </xf>
    <xf numFmtId="3" fontId="17" fillId="0" borderId="12" xfId="9" applyNumberFormat="1" applyFont="1" applyFill="1" applyBorder="1" applyAlignment="1">
      <alignment horizontal="center"/>
    </xf>
    <xf numFmtId="1" fontId="17" fillId="0" borderId="7" xfId="9" applyNumberFormat="1" applyFont="1" applyFill="1" applyBorder="1" applyAlignment="1">
      <alignment horizontal="center"/>
    </xf>
    <xf numFmtId="1" fontId="17" fillId="0" borderId="12" xfId="9" applyNumberFormat="1" applyFont="1" applyFill="1" applyBorder="1" applyAlignment="1">
      <alignment horizontal="center"/>
    </xf>
    <xf numFmtId="0" fontId="17" fillId="0" borderId="0" xfId="9" applyFont="1" applyFill="1" applyAlignment="1"/>
    <xf numFmtId="49" fontId="27" fillId="0" borderId="13" xfId="9" applyNumberFormat="1" applyFont="1" applyFill="1" applyBorder="1" applyAlignment="1"/>
    <xf numFmtId="0" fontId="27" fillId="0" borderId="0" xfId="9" applyFont="1" applyFill="1" applyBorder="1" applyAlignment="1"/>
    <xf numFmtId="169" fontId="17" fillId="0" borderId="3" xfId="9" applyNumberFormat="1" applyFont="1" applyFill="1" applyBorder="1" applyAlignment="1">
      <alignment horizontal="right"/>
    </xf>
    <xf numFmtId="170" fontId="17" fillId="0" borderId="0" xfId="9" applyNumberFormat="1" applyFont="1" applyFill="1" applyBorder="1" applyAlignment="1">
      <alignment horizontal="right"/>
    </xf>
    <xf numFmtId="170" fontId="17" fillId="0" borderId="13" xfId="9" applyNumberFormat="1" applyFont="1" applyFill="1" applyBorder="1" applyAlignment="1">
      <alignment horizontal="right"/>
    </xf>
    <xf numFmtId="171" fontId="17" fillId="0" borderId="17" xfId="9" applyNumberFormat="1" applyFont="1" applyFill="1" applyBorder="1" applyAlignment="1">
      <alignment horizontal="right"/>
    </xf>
    <xf numFmtId="0" fontId="17" fillId="0" borderId="0" xfId="9" applyFont="1" applyFill="1" applyAlignment="1">
      <alignment wrapText="1"/>
    </xf>
    <xf numFmtId="49" fontId="17" fillId="0" borderId="13" xfId="9" applyNumberFormat="1" applyFont="1" applyFill="1" applyBorder="1" applyAlignment="1"/>
    <xf numFmtId="49" fontId="17" fillId="0" borderId="0" xfId="9" applyNumberFormat="1" applyFont="1" applyFill="1" applyBorder="1" applyAlignment="1"/>
    <xf numFmtId="172" fontId="17" fillId="0" borderId="13" xfId="9" applyNumberFormat="1" applyFont="1" applyFill="1" applyBorder="1" applyAlignment="1"/>
    <xf numFmtId="0" fontId="17" fillId="0" borderId="0" xfId="4" applyFont="1" applyFill="1" applyBorder="1" applyAlignment="1">
      <alignment horizontal="left"/>
    </xf>
    <xf numFmtId="173" fontId="17" fillId="0" borderId="0" xfId="9" applyNumberFormat="1" applyFont="1" applyFill="1" applyBorder="1" applyAlignment="1"/>
    <xf numFmtId="172" fontId="17" fillId="0" borderId="14" xfId="9" applyNumberFormat="1" applyFont="1" applyFill="1" applyBorder="1" applyAlignment="1"/>
    <xf numFmtId="49" fontId="17" fillId="0" borderId="6" xfId="9" applyNumberFormat="1" applyFont="1" applyFill="1" applyBorder="1" applyAlignment="1"/>
    <xf numFmtId="169" fontId="17" fillId="0" borderId="4" xfId="9" applyNumberFormat="1" applyFont="1" applyFill="1" applyBorder="1" applyAlignment="1">
      <alignment horizontal="right"/>
    </xf>
    <xf numFmtId="1" fontId="27" fillId="0" borderId="13" xfId="9" applyNumberFormat="1" applyFont="1" applyFill="1" applyBorder="1" applyAlignment="1">
      <alignment horizontal="left"/>
    </xf>
    <xf numFmtId="1" fontId="27" fillId="0" borderId="3" xfId="9" applyNumberFormat="1" applyFont="1" applyFill="1" applyBorder="1" applyAlignment="1">
      <alignment horizontal="right"/>
    </xf>
    <xf numFmtId="3" fontId="17" fillId="0" borderId="7" xfId="9" applyNumberFormat="1" applyFont="1" applyFill="1" applyBorder="1" applyAlignment="1">
      <alignment horizontal="right"/>
    </xf>
    <xf numFmtId="3" fontId="17" fillId="0" borderId="8" xfId="9" applyNumberFormat="1" applyFont="1" applyFill="1" applyBorder="1" applyAlignment="1">
      <alignment horizontal="right"/>
    </xf>
    <xf numFmtId="3" fontId="17" fillId="0" borderId="12" xfId="9" applyNumberFormat="1" applyFont="1" applyFill="1" applyBorder="1" applyAlignment="1">
      <alignment horizontal="right"/>
    </xf>
    <xf numFmtId="1" fontId="17" fillId="0" borderId="7" xfId="9" applyNumberFormat="1" applyFont="1" applyFill="1" applyBorder="1" applyAlignment="1">
      <alignment horizontal="right"/>
    </xf>
    <xf numFmtId="1" fontId="17" fillId="0" borderId="12" xfId="9" applyNumberFormat="1" applyFont="1" applyFill="1" applyBorder="1" applyAlignment="1">
      <alignment horizontal="right"/>
    </xf>
    <xf numFmtId="1" fontId="17" fillId="0" borderId="3" xfId="9" applyNumberFormat="1" applyFont="1" applyFill="1" applyBorder="1" applyAlignment="1">
      <alignment horizontal="right"/>
    </xf>
    <xf numFmtId="3" fontId="17" fillId="0" borderId="13" xfId="9" applyNumberFormat="1" applyFont="1" applyFill="1" applyBorder="1" applyAlignment="1">
      <alignment horizontal="right"/>
    </xf>
    <xf numFmtId="3" fontId="17" fillId="0" borderId="0" xfId="9" applyNumberFormat="1" applyFont="1" applyFill="1" applyBorder="1" applyAlignment="1">
      <alignment horizontal="right"/>
    </xf>
    <xf numFmtId="3" fontId="17" fillId="0" borderId="17" xfId="9" applyNumberFormat="1" applyFont="1" applyFill="1" applyBorder="1" applyAlignment="1">
      <alignment horizontal="right"/>
    </xf>
    <xf numFmtId="174" fontId="17" fillId="0" borderId="13" xfId="9" applyNumberFormat="1" applyFont="1" applyFill="1" applyBorder="1" applyAlignment="1">
      <alignment horizontal="right"/>
    </xf>
    <xf numFmtId="175" fontId="17" fillId="0" borderId="17" xfId="9" applyNumberFormat="1" applyFont="1" applyFill="1" applyBorder="1" applyAlignment="1">
      <alignment horizontal="right"/>
    </xf>
    <xf numFmtId="170" fontId="17" fillId="0" borderId="13" xfId="9" applyNumberFormat="1" applyFont="1" applyFill="1" applyBorder="1" applyAlignment="1">
      <alignment horizontal="right" wrapText="1"/>
    </xf>
    <xf numFmtId="170" fontId="17" fillId="0" borderId="17" xfId="9" applyNumberFormat="1" applyFont="1" applyFill="1" applyBorder="1" applyAlignment="1">
      <alignment horizontal="right"/>
    </xf>
    <xf numFmtId="168" fontId="27" fillId="0" borderId="3" xfId="9" applyNumberFormat="1" applyFont="1" applyFill="1" applyBorder="1" applyAlignment="1">
      <alignment horizontal="right"/>
    </xf>
    <xf numFmtId="49" fontId="17" fillId="0" borderId="14" xfId="9" applyNumberFormat="1" applyFont="1" applyFill="1" applyBorder="1" applyAlignment="1"/>
    <xf numFmtId="170" fontId="17" fillId="0" borderId="14" xfId="9" applyNumberFormat="1" applyFont="1" applyFill="1" applyBorder="1" applyAlignment="1">
      <alignment horizontal="right"/>
    </xf>
    <xf numFmtId="170" fontId="17" fillId="0" borderId="6" xfId="9" applyNumberFormat="1" applyFont="1" applyFill="1" applyBorder="1" applyAlignment="1">
      <alignment horizontal="right"/>
    </xf>
    <xf numFmtId="170" fontId="17" fillId="0" borderId="15" xfId="9" applyNumberFormat="1" applyFont="1" applyFill="1" applyBorder="1" applyAlignment="1">
      <alignment horizontal="right"/>
    </xf>
    <xf numFmtId="171" fontId="17" fillId="0" borderId="15" xfId="9" applyNumberFormat="1" applyFont="1" applyFill="1" applyBorder="1" applyAlignment="1">
      <alignment horizontal="right"/>
    </xf>
    <xf numFmtId="172" fontId="28" fillId="0" borderId="0" xfId="9" applyNumberFormat="1" applyFont="1" applyFill="1" applyBorder="1"/>
    <xf numFmtId="3" fontId="28" fillId="0" borderId="0" xfId="9" applyNumberFormat="1" applyFont="1" applyFill="1" applyBorder="1"/>
    <xf numFmtId="3" fontId="28" fillId="0" borderId="0" xfId="9" applyNumberFormat="1" applyFont="1" applyFill="1" applyBorder="1" applyAlignment="1">
      <alignment horizontal="right"/>
    </xf>
    <xf numFmtId="168" fontId="28" fillId="0" borderId="0" xfId="9" applyNumberFormat="1" applyFont="1" applyFill="1" applyBorder="1" applyAlignment="1">
      <alignment horizontal="right" vertical="top"/>
    </xf>
    <xf numFmtId="0" fontId="28" fillId="0" borderId="0" xfId="9" applyFont="1" applyFill="1"/>
    <xf numFmtId="49" fontId="28" fillId="0" borderId="0" xfId="9" applyNumberFormat="1" applyFont="1" applyFill="1" applyBorder="1" applyAlignment="1">
      <alignment vertical="center"/>
    </xf>
    <xf numFmtId="0" fontId="26" fillId="0" borderId="0" xfId="9" applyFont="1" applyFill="1" applyAlignment="1">
      <alignment vertical="center"/>
    </xf>
    <xf numFmtId="0" fontId="26" fillId="0" borderId="0" xfId="9" applyFont="1" applyFill="1" applyAlignment="1">
      <alignment vertical="center" wrapText="1"/>
    </xf>
    <xf numFmtId="173" fontId="17" fillId="0" borderId="0" xfId="9" applyNumberFormat="1" applyFont="1" applyFill="1"/>
    <xf numFmtId="3" fontId="17" fillId="0" borderId="0" xfId="9" applyNumberFormat="1" applyFont="1" applyFill="1"/>
    <xf numFmtId="168" fontId="17" fillId="0" borderId="0" xfId="9" applyNumberFormat="1" applyFont="1" applyFill="1"/>
    <xf numFmtId="0" fontId="30" fillId="2" borderId="0" xfId="4" applyFont="1" applyFill="1" applyBorder="1"/>
    <xf numFmtId="0" fontId="30" fillId="0" borderId="0" xfId="4" applyFont="1" applyBorder="1"/>
    <xf numFmtId="0" fontId="23" fillId="2" borderId="0" xfId="4" applyFont="1" applyFill="1" applyBorder="1"/>
    <xf numFmtId="0" fontId="23" fillId="0" borderId="0" xfId="4" applyFont="1" applyBorder="1"/>
    <xf numFmtId="0" fontId="23" fillId="0" borderId="0" xfId="4" applyFont="1" applyFill="1" applyBorder="1" applyAlignment="1">
      <alignment horizontal="centerContinuous"/>
    </xf>
    <xf numFmtId="166" fontId="10" fillId="0" borderId="0" xfId="4" applyNumberFormat="1" applyFont="1" applyFill="1" applyBorder="1" applyAlignment="1">
      <alignment horizontal="left"/>
    </xf>
    <xf numFmtId="0" fontId="23" fillId="2" borderId="0" xfId="4" applyFont="1" applyFill="1" applyBorder="1" applyAlignment="1"/>
    <xf numFmtId="0" fontId="23" fillId="0" borderId="0" xfId="4" applyFont="1" applyBorder="1" applyAlignment="1"/>
    <xf numFmtId="0" fontId="12" fillId="0" borderId="0" xfId="4" applyFont="1" applyBorder="1" applyAlignment="1"/>
    <xf numFmtId="164" fontId="17" fillId="0" borderId="0" xfId="4" applyNumberFormat="1" applyFont="1" applyBorder="1" applyAlignment="1">
      <alignment horizontal="left" wrapText="1"/>
    </xf>
    <xf numFmtId="0" fontId="12" fillId="0" borderId="6" xfId="4" applyFont="1" applyBorder="1"/>
    <xf numFmtId="0" fontId="17" fillId="0" borderId="6" xfId="4" applyFont="1" applyBorder="1"/>
    <xf numFmtId="166" fontId="17" fillId="0" borderId="6" xfId="4" applyNumberFormat="1" applyFont="1" applyFill="1" applyBorder="1" applyAlignment="1">
      <alignment vertical="center"/>
    </xf>
    <xf numFmtId="166" fontId="10" fillId="0" borderId="7" xfId="4" applyNumberFormat="1" applyFont="1" applyFill="1" applyBorder="1" applyAlignment="1">
      <alignment horizontal="left" vertical="center"/>
    </xf>
    <xf numFmtId="166" fontId="10" fillId="0" borderId="8" xfId="4" applyNumberFormat="1" applyFont="1" applyFill="1" applyBorder="1" applyAlignment="1">
      <alignment horizontal="left" vertical="center"/>
    </xf>
    <xf numFmtId="166" fontId="10" fillId="0" borderId="12" xfId="4" applyNumberFormat="1" applyFont="1" applyFill="1" applyBorder="1" applyAlignment="1">
      <alignment horizontal="left" vertical="center"/>
    </xf>
    <xf numFmtId="166" fontId="17" fillId="0" borderId="13" xfId="4" applyNumberFormat="1" applyFont="1" applyFill="1" applyBorder="1" applyAlignment="1">
      <alignment vertical="center"/>
    </xf>
    <xf numFmtId="166" fontId="17" fillId="0" borderId="0" xfId="4" applyNumberFormat="1" applyFont="1" applyFill="1" applyBorder="1" applyAlignment="1">
      <alignment vertical="center"/>
    </xf>
    <xf numFmtId="166" fontId="17" fillId="0" borderId="17" xfId="4" applyNumberFormat="1" applyFont="1" applyFill="1" applyBorder="1" applyAlignment="1">
      <alignment vertical="center"/>
    </xf>
    <xf numFmtId="0" fontId="12" fillId="0" borderId="0" xfId="4" applyFont="1" applyBorder="1" applyAlignment="1">
      <alignment vertical="center"/>
    </xf>
    <xf numFmtId="168" fontId="17" fillId="0" borderId="6" xfId="9" applyNumberFormat="1" applyFont="1" applyFill="1" applyBorder="1" applyAlignment="1"/>
    <xf numFmtId="174" fontId="17" fillId="0" borderId="6" xfId="9" applyNumberFormat="1" applyFont="1" applyFill="1" applyBorder="1" applyAlignment="1"/>
    <xf numFmtId="174" fontId="17" fillId="0" borderId="15" xfId="9" applyNumberFormat="1" applyFont="1" applyFill="1" applyBorder="1" applyAlignment="1"/>
    <xf numFmtId="175" fontId="17" fillId="0" borderId="0" xfId="9" applyNumberFormat="1" applyFont="1" applyFill="1" applyBorder="1" applyAlignment="1"/>
    <xf numFmtId="0" fontId="17" fillId="0" borderId="0" xfId="9" applyFont="1" applyFill="1" applyBorder="1" applyAlignment="1"/>
    <xf numFmtId="168" fontId="17" fillId="0" borderId="0" xfId="9" applyNumberFormat="1" applyFont="1" applyFill="1" applyBorder="1" applyAlignment="1"/>
    <xf numFmtId="174" fontId="17" fillId="0" borderId="0" xfId="9" applyNumberFormat="1" applyFont="1" applyFill="1" applyBorder="1" applyAlignment="1"/>
    <xf numFmtId="174" fontId="17" fillId="0" borderId="17" xfId="9" applyNumberFormat="1" applyFont="1" applyFill="1" applyBorder="1" applyAlignment="1"/>
    <xf numFmtId="175" fontId="31" fillId="2" borderId="0" xfId="9" applyNumberFormat="1" applyFont="1" applyFill="1" applyBorder="1" applyAlignment="1"/>
    <xf numFmtId="0" fontId="31" fillId="0" borderId="0" xfId="9" applyFont="1" applyFill="1" applyBorder="1" applyAlignment="1"/>
    <xf numFmtId="0" fontId="30" fillId="2" borderId="0" xfId="4" applyFont="1" applyFill="1"/>
    <xf numFmtId="1" fontId="17" fillId="0" borderId="0" xfId="4" applyNumberFormat="1" applyFont="1" applyBorder="1" applyAlignment="1">
      <alignment horizontal="right" vertical="center"/>
    </xf>
    <xf numFmtId="174" fontId="17" fillId="0" borderId="0" xfId="9" applyNumberFormat="1" applyFont="1" applyFill="1" applyBorder="1" applyAlignment="1">
      <alignment vertical="center"/>
    </xf>
    <xf numFmtId="174" fontId="17" fillId="0" borderId="17" xfId="9" applyNumberFormat="1" applyFont="1" applyFill="1" applyBorder="1" applyAlignment="1">
      <alignment vertical="center"/>
    </xf>
    <xf numFmtId="0" fontId="17" fillId="0" borderId="0" xfId="9" applyFont="1" applyFill="1" applyAlignment="1">
      <alignment vertical="center"/>
    </xf>
    <xf numFmtId="0" fontId="17" fillId="0" borderId="13" xfId="4" applyFont="1" applyFill="1" applyBorder="1" applyAlignment="1">
      <alignment horizontal="left" vertical="center" wrapText="1"/>
    </xf>
    <xf numFmtId="49" fontId="17" fillId="0" borderId="0" xfId="9" applyNumberFormat="1" applyFont="1" applyFill="1" applyBorder="1" applyAlignment="1">
      <alignment horizontal="left" vertical="center" wrapText="1"/>
    </xf>
    <xf numFmtId="176" fontId="17" fillId="0" borderId="0" xfId="4" applyNumberFormat="1" applyFont="1" applyBorder="1" applyAlignment="1">
      <alignment horizontal="right" vertical="center" wrapText="1"/>
    </xf>
    <xf numFmtId="174" fontId="17" fillId="0" borderId="0" xfId="9" applyNumberFormat="1" applyFont="1" applyFill="1" applyBorder="1" applyAlignment="1">
      <alignment vertical="center" wrapText="1"/>
    </xf>
    <xf numFmtId="174" fontId="17" fillId="0" borderId="17" xfId="9" applyNumberFormat="1" applyFont="1" applyFill="1" applyBorder="1" applyAlignment="1">
      <alignment vertical="center" wrapText="1"/>
    </xf>
    <xf numFmtId="0" fontId="17" fillId="0" borderId="0" xfId="9" applyFont="1" applyFill="1" applyAlignment="1">
      <alignment vertical="center" wrapText="1"/>
    </xf>
    <xf numFmtId="173" fontId="17" fillId="0" borderId="0" xfId="9" applyNumberFormat="1" applyFont="1" applyFill="1" applyBorder="1" applyAlignment="1">
      <alignment horizontal="left" vertical="center" wrapText="1"/>
    </xf>
    <xf numFmtId="0" fontId="28" fillId="0" borderId="0" xfId="9" applyFont="1" applyFill="1" applyAlignment="1">
      <alignment vertical="center" wrapText="1"/>
    </xf>
    <xf numFmtId="0" fontId="17" fillId="0" borderId="13" xfId="4" applyFont="1" applyFill="1" applyBorder="1" applyAlignment="1">
      <alignment horizontal="left" vertical="center"/>
    </xf>
    <xf numFmtId="173" fontId="17" fillId="0" borderId="0" xfId="9" applyNumberFormat="1" applyFont="1" applyFill="1" applyBorder="1" applyAlignment="1">
      <alignment horizontal="left" vertical="center"/>
    </xf>
    <xf numFmtId="170" fontId="17" fillId="0" borderId="0" xfId="4" applyNumberFormat="1" applyFont="1" applyFill="1" applyBorder="1" applyAlignment="1">
      <alignment horizontal="left" vertical="center"/>
    </xf>
    <xf numFmtId="170" fontId="17" fillId="0" borderId="0" xfId="4" applyNumberFormat="1" applyFont="1" applyFill="1" applyBorder="1" applyAlignment="1">
      <alignment horizontal="left" vertical="center" wrapText="1"/>
    </xf>
    <xf numFmtId="0" fontId="27" fillId="0" borderId="13" xfId="4" applyFont="1" applyFill="1" applyBorder="1" applyAlignment="1">
      <alignment vertical="center"/>
    </xf>
    <xf numFmtId="49" fontId="17" fillId="0" borderId="0" xfId="9" applyNumberFormat="1" applyFont="1" applyFill="1" applyBorder="1" applyAlignment="1">
      <alignment vertical="center"/>
    </xf>
    <xf numFmtId="173" fontId="17" fillId="0" borderId="13" xfId="9" applyNumberFormat="1" applyFont="1" applyFill="1" applyBorder="1" applyAlignment="1">
      <alignment vertical="center" wrapText="1"/>
    </xf>
    <xf numFmtId="173" fontId="17" fillId="0" borderId="0" xfId="9" applyNumberFormat="1" applyFont="1" applyFill="1" applyBorder="1" applyAlignment="1">
      <alignment vertical="center" wrapText="1"/>
    </xf>
    <xf numFmtId="0" fontId="17" fillId="0" borderId="14" xfId="9" applyFont="1" applyFill="1" applyBorder="1"/>
    <xf numFmtId="0" fontId="17" fillId="0" borderId="6" xfId="9" applyFont="1" applyFill="1" applyBorder="1"/>
    <xf numFmtId="173" fontId="17" fillId="0" borderId="6" xfId="9" applyNumberFormat="1" applyFont="1" applyFill="1" applyBorder="1"/>
    <xf numFmtId="3" fontId="17" fillId="0" borderId="6" xfId="9" applyNumberFormat="1" applyFont="1" applyFill="1" applyBorder="1"/>
    <xf numFmtId="3" fontId="17" fillId="0" borderId="15" xfId="9" applyNumberFormat="1" applyFont="1" applyFill="1" applyBorder="1"/>
    <xf numFmtId="49" fontId="28" fillId="0" borderId="0" xfId="9" applyNumberFormat="1" applyFont="1" applyFill="1" applyBorder="1"/>
    <xf numFmtId="173" fontId="28" fillId="0" borderId="0" xfId="9" applyNumberFormat="1" applyFont="1" applyFill="1"/>
    <xf numFmtId="3" fontId="28" fillId="0" borderId="0" xfId="9" applyNumberFormat="1" applyFont="1" applyFill="1"/>
    <xf numFmtId="168" fontId="28" fillId="0" borderId="0" xfId="9" applyNumberFormat="1" applyFont="1" applyFill="1" applyBorder="1" applyAlignment="1">
      <alignment horizontal="right"/>
    </xf>
    <xf numFmtId="0" fontId="32" fillId="2" borderId="0" xfId="9" applyFont="1" applyFill="1"/>
    <xf numFmtId="0" fontId="32" fillId="0" borderId="0" xfId="9" applyFont="1" applyFill="1"/>
    <xf numFmtId="0" fontId="28" fillId="0" borderId="0" xfId="9" applyNumberFormat="1" applyFont="1" applyFill="1" applyBorder="1" applyAlignment="1"/>
    <xf numFmtId="0" fontId="28" fillId="0" borderId="0" xfId="9" applyFont="1" applyFill="1" applyBorder="1"/>
    <xf numFmtId="173" fontId="28" fillId="0" borderId="0" xfId="9" applyNumberFormat="1" applyFont="1" applyFill="1" applyBorder="1"/>
    <xf numFmtId="168" fontId="28" fillId="0" borderId="0" xfId="9" applyNumberFormat="1" applyFont="1" applyFill="1"/>
    <xf numFmtId="49" fontId="26" fillId="0" borderId="0" xfId="9" applyNumberFormat="1" applyFont="1" applyFill="1" applyBorder="1"/>
    <xf numFmtId="0" fontId="31" fillId="2" borderId="0" xfId="9" applyFont="1" applyFill="1"/>
    <xf numFmtId="0" fontId="31" fillId="0" borderId="0" xfId="9" applyFont="1" applyFill="1"/>
    <xf numFmtId="0" fontId="24" fillId="0" borderId="6" xfId="4" applyFont="1" applyBorder="1" applyAlignment="1">
      <alignment wrapText="1"/>
    </xf>
    <xf numFmtId="0" fontId="24" fillId="0" borderId="6" xfId="4" applyFont="1" applyBorder="1" applyAlignment="1"/>
    <xf numFmtId="1" fontId="27" fillId="0" borderId="8" xfId="9" applyNumberFormat="1" applyFont="1" applyFill="1" applyBorder="1" applyAlignment="1">
      <alignment horizontal="center"/>
    </xf>
    <xf numFmtId="1" fontId="27" fillId="0" borderId="2" xfId="9" applyNumberFormat="1" applyFont="1" applyFill="1" applyBorder="1" applyAlignment="1">
      <alignment horizontal="center"/>
    </xf>
    <xf numFmtId="174" fontId="17" fillId="0" borderId="7" xfId="9" applyNumberFormat="1" applyFont="1" applyFill="1" applyBorder="1" applyAlignment="1"/>
    <xf numFmtId="174" fontId="17" fillId="0" borderId="8" xfId="9" applyNumberFormat="1" applyFont="1" applyFill="1" applyBorder="1" applyAlignment="1"/>
    <xf numFmtId="174" fontId="17" fillId="0" borderId="12" xfId="9" applyNumberFormat="1" applyFont="1" applyFill="1" applyBorder="1" applyAlignment="1"/>
    <xf numFmtId="175" fontId="17" fillId="0" borderId="12" xfId="9" applyNumberFormat="1" applyFont="1" applyFill="1" applyBorder="1" applyAlignment="1"/>
    <xf numFmtId="170" fontId="17" fillId="0" borderId="13" xfId="9" applyNumberFormat="1" applyFont="1" applyFill="1" applyBorder="1" applyAlignment="1"/>
    <xf numFmtId="170" fontId="17" fillId="0" borderId="0" xfId="9" applyNumberFormat="1" applyFont="1" applyFill="1" applyBorder="1" applyAlignment="1"/>
    <xf numFmtId="170" fontId="17" fillId="0" borderId="7" xfId="9" applyNumberFormat="1" applyFont="1" applyFill="1" applyBorder="1" applyAlignment="1"/>
    <xf numFmtId="170" fontId="17" fillId="0" borderId="8" xfId="9" applyNumberFormat="1" applyFont="1" applyFill="1" applyBorder="1" applyAlignment="1"/>
    <xf numFmtId="170" fontId="17" fillId="0" borderId="12" xfId="9" applyNumberFormat="1" applyFont="1" applyFill="1" applyBorder="1" applyAlignment="1"/>
    <xf numFmtId="170" fontId="17" fillId="0" borderId="13" xfId="9" applyNumberFormat="1" applyFont="1" applyFill="1" applyBorder="1" applyAlignment="1">
      <alignment wrapText="1"/>
    </xf>
    <xf numFmtId="170" fontId="17" fillId="0" borderId="17" xfId="9" applyNumberFormat="1" applyFont="1" applyFill="1" applyBorder="1" applyAlignment="1"/>
    <xf numFmtId="168" fontId="28" fillId="0" borderId="0" xfId="9" applyNumberFormat="1" applyFont="1" applyFill="1" applyBorder="1" applyAlignment="1">
      <alignment horizontal="right" vertical="center"/>
    </xf>
    <xf numFmtId="0" fontId="33" fillId="0" borderId="0" xfId="6" applyFont="1" applyFill="1" applyBorder="1" applyAlignment="1" applyProtection="1">
      <alignment wrapText="1"/>
    </xf>
    <xf numFmtId="0" fontId="17" fillId="0" borderId="0" xfId="9" applyFont="1" applyFill="1" applyBorder="1"/>
    <xf numFmtId="173" fontId="17" fillId="0" borderId="0" xfId="9" applyNumberFormat="1" applyFont="1" applyFill="1" applyBorder="1"/>
    <xf numFmtId="3" fontId="17" fillId="0" borderId="0" xfId="9" applyNumberFormat="1" applyFont="1" applyFill="1" applyBorder="1"/>
    <xf numFmtId="168" fontId="17" fillId="0" borderId="0" xfId="9" applyNumberFormat="1" applyFont="1" applyFill="1" applyBorder="1"/>
    <xf numFmtId="0" fontId="17" fillId="0" borderId="1" xfId="4" applyFont="1" applyFill="1" applyBorder="1" applyAlignment="1">
      <alignment horizontal="centerContinuous" vertical="center" shrinkToFit="1"/>
    </xf>
    <xf numFmtId="164" fontId="3" fillId="0" borderId="1" xfId="4" applyNumberFormat="1" applyFont="1" applyFill="1" applyBorder="1" applyAlignment="1">
      <alignment horizontal="right" vertical="center" shrinkToFit="1"/>
    </xf>
    <xf numFmtId="0" fontId="17" fillId="0" borderId="0" xfId="4" applyFont="1" applyBorder="1" applyAlignment="1">
      <alignment horizontal="centerContinuous" vertical="center"/>
    </xf>
    <xf numFmtId="0" fontId="3" fillId="0" borderId="0" xfId="4" applyBorder="1" applyAlignment="1">
      <alignment horizontal="right" vertical="center"/>
    </xf>
    <xf numFmtId="0" fontId="23" fillId="0" borderId="0" xfId="4" applyFont="1" applyFill="1" applyBorder="1" applyAlignment="1">
      <alignment horizontal="centerContinuous" vertical="center"/>
    </xf>
    <xf numFmtId="0" fontId="23" fillId="0" borderId="0" xfId="4" applyFont="1" applyFill="1" applyBorder="1" applyAlignment="1">
      <alignment horizontal="right" vertical="center"/>
    </xf>
    <xf numFmtId="0" fontId="12" fillId="0" borderId="0" xfId="4" applyFont="1" applyBorder="1" applyAlignment="1">
      <alignment horizontal="right"/>
    </xf>
    <xf numFmtId="49" fontId="27" fillId="0" borderId="7" xfId="9" applyNumberFormat="1" applyFont="1" applyFill="1" applyBorder="1" applyAlignment="1">
      <alignment vertical="center"/>
    </xf>
    <xf numFmtId="49" fontId="27" fillId="0" borderId="0" xfId="9" applyNumberFormat="1" applyFont="1" applyFill="1" applyBorder="1" applyAlignment="1">
      <alignment vertical="center"/>
    </xf>
    <xf numFmtId="0" fontId="27" fillId="0" borderId="0" xfId="9" applyFont="1" applyFill="1" applyBorder="1" applyAlignment="1">
      <alignment vertical="center"/>
    </xf>
    <xf numFmtId="0" fontId="17" fillId="0" borderId="0" xfId="10" applyFont="1"/>
    <xf numFmtId="0" fontId="17" fillId="0" borderId="0" xfId="10" applyFont="1" applyAlignment="1">
      <alignment horizontal="left" indent="1"/>
    </xf>
    <xf numFmtId="0" fontId="17" fillId="0" borderId="6" xfId="10" applyFont="1" applyBorder="1"/>
    <xf numFmtId="0" fontId="17" fillId="0" borderId="6" xfId="9" applyFont="1" applyFill="1" applyBorder="1" applyAlignment="1"/>
    <xf numFmtId="169" fontId="17" fillId="0" borderId="2" xfId="9" applyNumberFormat="1" applyFont="1" applyFill="1" applyBorder="1" applyAlignment="1">
      <alignment horizontal="right"/>
    </xf>
    <xf numFmtId="170" fontId="17" fillId="0" borderId="7" xfId="9" applyNumberFormat="1" applyFont="1" applyFill="1" applyBorder="1" applyAlignment="1">
      <alignment horizontal="right"/>
    </xf>
    <xf numFmtId="170" fontId="17" fillId="0" borderId="8" xfId="9" applyNumberFormat="1" applyFont="1" applyFill="1" applyBorder="1" applyAlignment="1">
      <alignment horizontal="right"/>
    </xf>
    <xf numFmtId="170" fontId="17" fillId="0" borderId="12" xfId="9" applyNumberFormat="1" applyFont="1" applyFill="1" applyBorder="1" applyAlignment="1">
      <alignment horizontal="right"/>
    </xf>
    <xf numFmtId="171" fontId="17" fillId="0" borderId="12" xfId="9" applyNumberFormat="1" applyFont="1" applyFill="1" applyBorder="1" applyAlignment="1">
      <alignment horizontal="right"/>
    </xf>
    <xf numFmtId="0" fontId="17" fillId="0" borderId="0" xfId="9" applyFont="1" applyFill="1" applyAlignment="1">
      <alignment horizontal="left" indent="1"/>
    </xf>
    <xf numFmtId="0" fontId="17" fillId="0" borderId="0" xfId="10" applyFont="1" applyBorder="1"/>
    <xf numFmtId="0" fontId="28" fillId="0" borderId="0" xfId="9" applyFont="1" applyFill="1" applyAlignment="1">
      <alignment horizontal="right" vertical="top"/>
    </xf>
    <xf numFmtId="49" fontId="28" fillId="0" borderId="0" xfId="9" applyNumberFormat="1" applyFont="1" applyFill="1" applyBorder="1" applyAlignment="1">
      <alignment horizontal="right" vertical="top"/>
    </xf>
    <xf numFmtId="172" fontId="28" fillId="0" borderId="0" xfId="9" applyNumberFormat="1" applyFont="1" applyFill="1" applyBorder="1" applyAlignment="1">
      <alignment horizontal="right" vertical="top"/>
    </xf>
    <xf numFmtId="3" fontId="28" fillId="0" borderId="0" xfId="9" applyNumberFormat="1" applyFont="1" applyFill="1" applyBorder="1" applyAlignment="1">
      <alignment horizontal="right" vertical="top"/>
    </xf>
    <xf numFmtId="173" fontId="17" fillId="0" borderId="0" xfId="9" applyNumberFormat="1" applyFont="1" applyFill="1" applyAlignment="1">
      <alignment vertical="center"/>
    </xf>
    <xf numFmtId="3" fontId="17" fillId="0" borderId="0" xfId="9" applyNumberFormat="1" applyFont="1" applyFill="1" applyAlignment="1">
      <alignment vertical="center"/>
    </xf>
    <xf numFmtId="3" fontId="17" fillId="0" borderId="0" xfId="9" applyNumberFormat="1" applyFont="1" applyFill="1" applyAlignment="1">
      <alignment horizontal="right" vertical="center"/>
    </xf>
    <xf numFmtId="168" fontId="17" fillId="0" borderId="0" xfId="9" applyNumberFormat="1" applyFont="1" applyFill="1" applyAlignment="1">
      <alignment vertical="center"/>
    </xf>
    <xf numFmtId="0" fontId="28" fillId="0" borderId="0" xfId="4" applyFont="1"/>
    <xf numFmtId="0" fontId="28" fillId="0" borderId="0" xfId="9" applyFont="1" applyFill="1" applyAlignment="1">
      <alignment horizontal="left" vertical="center" wrapText="1"/>
    </xf>
    <xf numFmtId="0" fontId="28" fillId="0" borderId="0" xfId="9" applyFont="1" applyFill="1" applyBorder="1" applyAlignment="1">
      <alignment vertical="center"/>
    </xf>
    <xf numFmtId="0" fontId="28" fillId="0" borderId="0" xfId="9" applyFont="1" applyFill="1" applyAlignment="1">
      <alignment vertical="center"/>
    </xf>
    <xf numFmtId="3" fontId="17" fillId="0" borderId="0" xfId="9" applyNumberFormat="1" applyFont="1" applyFill="1" applyAlignment="1">
      <alignment wrapText="1"/>
    </xf>
    <xf numFmtId="3" fontId="17" fillId="0" borderId="0" xfId="9" applyNumberFormat="1" applyFont="1" applyFill="1" applyAlignment="1">
      <alignment horizontal="right"/>
    </xf>
    <xf numFmtId="1" fontId="17" fillId="0" borderId="14" xfId="9" applyNumberFormat="1" applyFont="1" applyFill="1" applyBorder="1" applyAlignment="1">
      <alignment vertical="center" wrapText="1"/>
    </xf>
    <xf numFmtId="1" fontId="17" fillId="0" borderId="15" xfId="9" applyNumberFormat="1" applyFont="1" applyFill="1" applyBorder="1" applyAlignment="1">
      <alignment vertical="center" wrapText="1"/>
    </xf>
    <xf numFmtId="169" fontId="17" fillId="0" borderId="3" xfId="4" applyNumberFormat="1" applyFont="1" applyBorder="1" applyAlignment="1">
      <alignment horizontal="right"/>
    </xf>
    <xf numFmtId="0" fontId="27" fillId="0" borderId="0" xfId="9" applyFont="1" applyFill="1" applyAlignment="1"/>
    <xf numFmtId="0" fontId="28" fillId="0" borderId="0" xfId="9" applyFont="1" applyFill="1" applyAlignment="1"/>
    <xf numFmtId="0" fontId="17" fillId="0" borderId="17" xfId="9" applyFont="1" applyFill="1" applyBorder="1" applyAlignment="1">
      <alignment horizontal="left" vertical="center"/>
    </xf>
    <xf numFmtId="177" fontId="17" fillId="0" borderId="3" xfId="9" applyNumberFormat="1" applyFont="1" applyFill="1" applyBorder="1" applyAlignment="1">
      <alignment horizontal="right"/>
    </xf>
    <xf numFmtId="0" fontId="17" fillId="0" borderId="13" xfId="4" applyFont="1" applyFill="1" applyBorder="1" applyAlignment="1">
      <alignment vertical="center" wrapText="1"/>
    </xf>
    <xf numFmtId="49" fontId="17" fillId="0" borderId="17" xfId="9" applyNumberFormat="1" applyFont="1" applyFill="1" applyBorder="1" applyAlignment="1">
      <alignment vertical="center" wrapText="1"/>
    </xf>
    <xf numFmtId="0" fontId="17" fillId="0" borderId="13" xfId="9" applyFont="1" applyFill="1" applyBorder="1" applyAlignment="1">
      <alignment vertical="center"/>
    </xf>
    <xf numFmtId="0" fontId="17" fillId="0" borderId="17" xfId="4" applyFont="1" applyFill="1" applyBorder="1" applyAlignment="1">
      <alignment vertical="center" wrapText="1"/>
    </xf>
    <xf numFmtId="0" fontId="17" fillId="0" borderId="14" xfId="4" applyFont="1" applyFill="1" applyBorder="1" applyAlignment="1">
      <alignment vertical="center" wrapText="1"/>
    </xf>
    <xf numFmtId="0" fontId="17" fillId="0" borderId="15" xfId="9" applyNumberFormat="1" applyFont="1" applyFill="1" applyBorder="1" applyAlignment="1">
      <alignment vertical="center" wrapText="1"/>
    </xf>
    <xf numFmtId="0" fontId="28" fillId="0" borderId="0" xfId="9" applyFont="1" applyFill="1" applyBorder="1" applyAlignment="1"/>
    <xf numFmtId="49" fontId="27" fillId="0" borderId="7" xfId="11" applyNumberFormat="1" applyFont="1" applyFill="1" applyBorder="1" applyAlignment="1">
      <alignment horizontal="left" vertical="top"/>
    </xf>
    <xf numFmtId="0" fontId="17" fillId="0" borderId="8" xfId="9" applyFont="1" applyFill="1" applyBorder="1" applyAlignment="1">
      <alignment horizontal="left"/>
    </xf>
    <xf numFmtId="0" fontId="17" fillId="0" borderId="8" xfId="11" quotePrefix="1" applyFont="1" applyFill="1" applyBorder="1" applyAlignment="1">
      <alignment horizontal="left"/>
    </xf>
    <xf numFmtId="168" fontId="27" fillId="3" borderId="13" xfId="12" applyNumberFormat="1" applyFont="1" applyFill="1" applyBorder="1" applyAlignment="1">
      <alignment horizontal="left"/>
    </xf>
    <xf numFmtId="168" fontId="27" fillId="3" borderId="0" xfId="12" applyNumberFormat="1" applyFont="1" applyFill="1" applyBorder="1" applyAlignment="1">
      <alignment horizontal="left"/>
    </xf>
    <xf numFmtId="168" fontId="27" fillId="3" borderId="0" xfId="12" applyNumberFormat="1" applyFont="1" applyFill="1" applyBorder="1" applyAlignment="1"/>
    <xf numFmtId="3" fontId="27" fillId="3" borderId="0" xfId="12" applyNumberFormat="1" applyFont="1" applyFill="1" applyBorder="1" applyAlignment="1"/>
    <xf numFmtId="168" fontId="27" fillId="3" borderId="17" xfId="12" applyNumberFormat="1" applyFont="1" applyFill="1" applyBorder="1" applyAlignment="1"/>
    <xf numFmtId="0" fontId="27" fillId="0" borderId="0" xfId="12" applyFont="1" applyFill="1" applyAlignment="1">
      <alignment vertical="center"/>
    </xf>
    <xf numFmtId="49" fontId="17" fillId="0" borderId="13" xfId="11" applyNumberFormat="1" applyFont="1" applyFill="1" applyBorder="1" applyAlignment="1">
      <alignment horizontal="left"/>
    </xf>
    <xf numFmtId="0" fontId="17" fillId="0" borderId="0" xfId="9" applyFont="1" applyFill="1" applyBorder="1" applyAlignment="1">
      <alignment horizontal="left"/>
    </xf>
    <xf numFmtId="168" fontId="17" fillId="0" borderId="0" xfId="11" applyNumberFormat="1" applyFont="1" applyFill="1" applyBorder="1" applyAlignment="1">
      <alignment horizontal="left"/>
    </xf>
    <xf numFmtId="3" fontId="27" fillId="3" borderId="0" xfId="12" applyNumberFormat="1" applyFont="1" applyFill="1" applyBorder="1" applyAlignment="1">
      <alignment horizontal="right"/>
    </xf>
    <xf numFmtId="49" fontId="17" fillId="0" borderId="14" xfId="11" applyNumberFormat="1" applyFont="1" applyFill="1" applyBorder="1" applyAlignment="1">
      <alignment horizontal="left"/>
    </xf>
    <xf numFmtId="0" fontId="17" fillId="0" borderId="6" xfId="9" applyFont="1" applyFill="1" applyBorder="1" applyAlignment="1">
      <alignment horizontal="left"/>
    </xf>
    <xf numFmtId="168" fontId="17" fillId="0" borderId="6" xfId="11" applyNumberFormat="1" applyFont="1" applyFill="1" applyBorder="1" applyAlignment="1">
      <alignment horizontal="left"/>
    </xf>
    <xf numFmtId="3" fontId="17" fillId="0" borderId="13" xfId="9" applyNumberFormat="1" applyFont="1" applyFill="1" applyBorder="1" applyAlignment="1"/>
    <xf numFmtId="3" fontId="17" fillId="0" borderId="0" xfId="9" applyNumberFormat="1" applyFont="1" applyFill="1" applyBorder="1" applyAlignment="1"/>
    <xf numFmtId="3" fontId="17" fillId="0" borderId="17" xfId="9" applyNumberFormat="1" applyFont="1" applyFill="1" applyBorder="1" applyAlignment="1"/>
    <xf numFmtId="174" fontId="17" fillId="0" borderId="13" xfId="9" applyNumberFormat="1" applyFont="1" applyFill="1" applyBorder="1" applyAlignment="1"/>
    <xf numFmtId="175" fontId="17" fillId="0" borderId="17" xfId="9" applyNumberFormat="1" applyFont="1" applyFill="1" applyBorder="1" applyAlignment="1"/>
    <xf numFmtId="170" fontId="17" fillId="0" borderId="18" xfId="9" applyNumberFormat="1" applyFont="1" applyFill="1" applyBorder="1" applyAlignment="1">
      <alignment horizontal="right"/>
    </xf>
    <xf numFmtId="171" fontId="17" fillId="0" borderId="19" xfId="9" applyNumberFormat="1" applyFont="1" applyFill="1" applyBorder="1" applyAlignment="1">
      <alignment horizontal="right"/>
    </xf>
    <xf numFmtId="0" fontId="17" fillId="0" borderId="0" xfId="9" applyNumberFormat="1" applyFont="1" applyFill="1" applyBorder="1" applyAlignment="1"/>
    <xf numFmtId="0" fontId="17" fillId="0" borderId="8" xfId="4" applyFont="1" applyFill="1" applyBorder="1" applyAlignment="1">
      <alignment horizontal="right" vertical="top" wrapText="1"/>
    </xf>
    <xf numFmtId="172" fontId="28" fillId="0" borderId="0" xfId="9" applyNumberFormat="1" applyFont="1" applyFill="1" applyBorder="1" applyAlignment="1">
      <alignment horizontal="right"/>
    </xf>
    <xf numFmtId="0" fontId="28" fillId="0" borderId="0" xfId="9" applyFont="1" applyFill="1" applyAlignment="1">
      <alignment horizontal="right"/>
    </xf>
    <xf numFmtId="174" fontId="27" fillId="3" borderId="0" xfId="12" applyNumberFormat="1" applyFont="1" applyFill="1" applyBorder="1" applyAlignment="1"/>
    <xf numFmtId="164" fontId="36" fillId="0" borderId="1" xfId="13" applyNumberFormat="1" applyFont="1" applyFill="1" applyBorder="1" applyAlignment="1">
      <alignment horizontal="left" vertical="center"/>
    </xf>
    <xf numFmtId="0" fontId="36" fillId="0" borderId="1" xfId="13" applyFont="1" applyFill="1" applyBorder="1" applyAlignment="1">
      <alignment horizontal="centerContinuous" vertical="center" shrinkToFit="1"/>
    </xf>
    <xf numFmtId="164" fontId="36" fillId="0" borderId="1" xfId="13" applyNumberFormat="1" applyFont="1" applyFill="1" applyBorder="1" applyAlignment="1">
      <alignment horizontal="centerContinuous" vertical="center" shrinkToFit="1"/>
    </xf>
    <xf numFmtId="0" fontId="18" fillId="0" borderId="1" xfId="13" applyFont="1" applyFill="1" applyBorder="1" applyAlignment="1">
      <alignment horizontal="centerContinuous" vertical="center" shrinkToFit="1"/>
    </xf>
    <xf numFmtId="164" fontId="36" fillId="0" borderId="1" xfId="13" applyNumberFormat="1" applyFont="1" applyFill="1" applyBorder="1" applyAlignment="1">
      <alignment vertical="center"/>
    </xf>
    <xf numFmtId="0" fontId="4" fillId="0" borderId="0" xfId="13" applyFont="1" applyBorder="1" applyAlignment="1">
      <alignment horizontal="centerContinuous" vertical="center"/>
    </xf>
    <xf numFmtId="0" fontId="6" fillId="0" borderId="0" xfId="13" applyBorder="1" applyAlignment="1">
      <alignment horizontal="centerContinuous" vertical="center"/>
    </xf>
    <xf numFmtId="0" fontId="6" fillId="0" borderId="0" xfId="13" applyFill="1" applyBorder="1" applyAlignment="1">
      <alignment horizontal="centerContinuous" vertical="center"/>
    </xf>
    <xf numFmtId="0" fontId="6" fillId="0" borderId="0" xfId="13" applyBorder="1"/>
    <xf numFmtId="0" fontId="17" fillId="0" borderId="0" xfId="13" applyFont="1" applyFill="1" applyBorder="1" applyAlignment="1"/>
    <xf numFmtId="0" fontId="17" fillId="0" borderId="0" xfId="13" applyFont="1" applyFill="1" applyBorder="1"/>
    <xf numFmtId="0" fontId="27" fillId="0" borderId="0" xfId="13" applyFont="1" applyBorder="1"/>
    <xf numFmtId="0" fontId="27" fillId="0" borderId="0" xfId="13" applyFont="1" applyFill="1" applyBorder="1"/>
    <xf numFmtId="164" fontId="17" fillId="0" borderId="0" xfId="12" applyNumberFormat="1" applyFont="1" applyFill="1" applyBorder="1" applyAlignment="1">
      <alignment horizontal="left"/>
    </xf>
    <xf numFmtId="3" fontId="17" fillId="4" borderId="2" xfId="12" applyNumberFormat="1" applyFont="1" applyFill="1" applyBorder="1" applyAlignment="1">
      <alignment horizontal="center" vertical="center"/>
    </xf>
    <xf numFmtId="168" fontId="17" fillId="4" borderId="2" xfId="12" applyNumberFormat="1" applyFont="1" applyFill="1" applyBorder="1" applyAlignment="1">
      <alignment horizontal="center" vertical="center"/>
    </xf>
    <xf numFmtId="3" fontId="26" fillId="4" borderId="20" xfId="12" applyNumberFormat="1" applyFont="1" applyFill="1" applyBorder="1" applyAlignment="1">
      <alignment horizontal="center" vertical="center"/>
    </xf>
    <xf numFmtId="3" fontId="26" fillId="4" borderId="21" xfId="12" applyNumberFormat="1" applyFont="1" applyFill="1" applyBorder="1" applyAlignment="1">
      <alignment horizontal="center" vertical="center"/>
    </xf>
    <xf numFmtId="3" fontId="26" fillId="0" borderId="23" xfId="12" applyNumberFormat="1" applyFont="1" applyFill="1" applyBorder="1" applyAlignment="1">
      <alignment horizontal="center" vertical="center"/>
    </xf>
    <xf numFmtId="3" fontId="26" fillId="0" borderId="25" xfId="12" applyNumberFormat="1" applyFont="1" applyFill="1" applyBorder="1" applyAlignment="1">
      <alignment horizontal="center" vertical="center"/>
    </xf>
    <xf numFmtId="0" fontId="27" fillId="0" borderId="26" xfId="13" applyFont="1" applyFill="1" applyBorder="1" applyAlignment="1">
      <alignment horizontal="left"/>
    </xf>
    <xf numFmtId="0" fontId="27" fillId="0" borderId="0" xfId="13" applyFont="1" applyFill="1" applyBorder="1" applyAlignment="1">
      <alignment horizontal="left"/>
    </xf>
    <xf numFmtId="1" fontId="17" fillId="0" borderId="0" xfId="12" applyNumberFormat="1" applyFont="1" applyFill="1" applyBorder="1" applyAlignment="1">
      <alignment horizontal="center" vertical="center"/>
    </xf>
    <xf numFmtId="1" fontId="17" fillId="0" borderId="17" xfId="12" applyNumberFormat="1" applyFont="1" applyFill="1" applyBorder="1" applyAlignment="1">
      <alignment horizontal="center" vertical="center"/>
    </xf>
    <xf numFmtId="178" fontId="17" fillId="0" borderId="27" xfId="13" applyNumberFormat="1" applyFont="1" applyFill="1" applyBorder="1" applyAlignment="1">
      <alignment horizontal="right"/>
    </xf>
    <xf numFmtId="0" fontId="17" fillId="0" borderId="26" xfId="13" applyFont="1" applyFill="1" applyBorder="1" applyAlignment="1">
      <alignment horizontal="left"/>
    </xf>
    <xf numFmtId="0" fontId="17" fillId="0" borderId="0" xfId="13" applyFont="1" applyFill="1" applyBorder="1" applyAlignment="1">
      <alignment horizontal="left"/>
    </xf>
    <xf numFmtId="0" fontId="17" fillId="0" borderId="28" xfId="13" applyFont="1" applyFill="1" applyBorder="1" applyAlignment="1">
      <alignment horizontal="left" vertical="top"/>
    </xf>
    <xf numFmtId="0" fontId="17" fillId="0" borderId="29" xfId="13" applyFont="1" applyFill="1" applyBorder="1" applyAlignment="1">
      <alignment vertical="top"/>
    </xf>
    <xf numFmtId="1" fontId="17" fillId="0" borderId="30" xfId="12" applyNumberFormat="1" applyFont="1" applyFill="1" applyBorder="1" applyAlignment="1">
      <alignment horizontal="center" vertical="center"/>
    </xf>
    <xf numFmtId="1" fontId="17" fillId="0" borderId="31" xfId="12" applyNumberFormat="1" applyFont="1" applyFill="1" applyBorder="1" applyAlignment="1">
      <alignment horizontal="center" vertical="center"/>
    </xf>
    <xf numFmtId="178" fontId="17" fillId="0" borderId="32" xfId="13" applyNumberFormat="1" applyFont="1" applyFill="1" applyBorder="1" applyAlignment="1">
      <alignment horizontal="right"/>
    </xf>
    <xf numFmtId="168" fontId="17" fillId="4" borderId="23" xfId="12" applyNumberFormat="1" applyFont="1" applyFill="1" applyBorder="1" applyAlignment="1">
      <alignment horizontal="right"/>
    </xf>
    <xf numFmtId="174" fontId="17" fillId="4" borderId="22" xfId="12" applyNumberFormat="1" applyFont="1" applyFill="1" applyBorder="1" applyAlignment="1">
      <alignment horizontal="right"/>
    </xf>
    <xf numFmtId="178" fontId="17" fillId="4" borderId="24" xfId="12" applyNumberFormat="1" applyFont="1" applyFill="1" applyBorder="1" applyAlignment="1">
      <alignment horizontal="right"/>
    </xf>
    <xf numFmtId="0" fontId="27" fillId="4" borderId="26" xfId="13" applyFont="1" applyFill="1" applyBorder="1" applyAlignment="1">
      <alignment horizontal="left"/>
    </xf>
    <xf numFmtId="0" fontId="27" fillId="4" borderId="0" xfId="13" applyFont="1" applyFill="1" applyBorder="1" applyAlignment="1">
      <alignment horizontal="left"/>
    </xf>
    <xf numFmtId="1" fontId="17" fillId="4" borderId="0" xfId="12" applyNumberFormat="1" applyFont="1" applyFill="1" applyBorder="1" applyAlignment="1">
      <alignment horizontal="center" vertical="center"/>
    </xf>
    <xf numFmtId="1" fontId="17" fillId="4" borderId="17" xfId="12" applyNumberFormat="1" applyFont="1" applyFill="1" applyBorder="1" applyAlignment="1">
      <alignment horizontal="center" vertical="center"/>
    </xf>
    <xf numFmtId="171" fontId="17" fillId="4" borderId="27" xfId="13" applyNumberFormat="1" applyFont="1" applyFill="1" applyBorder="1" applyAlignment="1">
      <alignment horizontal="right"/>
    </xf>
    <xf numFmtId="0" fontId="17" fillId="4" borderId="26" xfId="13" applyFont="1" applyFill="1" applyBorder="1" applyAlignment="1">
      <alignment horizontal="left"/>
    </xf>
    <xf numFmtId="0" fontId="17" fillId="4" borderId="0" xfId="13" applyFont="1" applyFill="1" applyBorder="1" applyAlignment="1">
      <alignment horizontal="left"/>
    </xf>
    <xf numFmtId="49" fontId="17" fillId="4" borderId="13" xfId="12" applyNumberFormat="1" applyFont="1" applyFill="1" applyBorder="1" applyAlignment="1"/>
    <xf numFmtId="49" fontId="17" fillId="4" borderId="0" xfId="12" applyNumberFormat="1" applyFont="1" applyFill="1" applyBorder="1" applyAlignment="1"/>
    <xf numFmtId="0" fontId="17" fillId="4" borderId="0" xfId="9" applyFont="1" applyFill="1" applyAlignment="1"/>
    <xf numFmtId="49" fontId="17" fillId="4" borderId="33" xfId="12" applyNumberFormat="1" applyFont="1" applyFill="1" applyBorder="1" applyAlignment="1"/>
    <xf numFmtId="49" fontId="17" fillId="4" borderId="30" xfId="12" applyNumberFormat="1" applyFont="1" applyFill="1" applyBorder="1" applyAlignment="1"/>
    <xf numFmtId="1" fontId="17" fillId="4" borderId="30" xfId="12" applyNumberFormat="1" applyFont="1" applyFill="1" applyBorder="1" applyAlignment="1">
      <alignment horizontal="center" vertical="center"/>
    </xf>
    <xf numFmtId="1" fontId="17" fillId="4" borderId="31" xfId="12" applyNumberFormat="1" applyFont="1" applyFill="1" applyBorder="1" applyAlignment="1">
      <alignment horizontal="center" vertical="center"/>
    </xf>
    <xf numFmtId="171" fontId="17" fillId="4" borderId="32" xfId="13" applyNumberFormat="1" applyFont="1" applyFill="1" applyBorder="1" applyAlignment="1">
      <alignment horizontal="right"/>
    </xf>
    <xf numFmtId="49" fontId="27" fillId="4" borderId="22" xfId="12" applyNumberFormat="1" applyFont="1" applyFill="1" applyBorder="1"/>
    <xf numFmtId="173" fontId="27" fillId="4" borderId="23" xfId="12" applyNumberFormat="1" applyFont="1" applyFill="1" applyBorder="1"/>
    <xf numFmtId="0" fontId="27" fillId="4" borderId="23" xfId="12" applyFont="1" applyFill="1" applyBorder="1"/>
    <xf numFmtId="173" fontId="27" fillId="4" borderId="24" xfId="12" applyNumberFormat="1" applyFont="1" applyFill="1" applyBorder="1"/>
    <xf numFmtId="3" fontId="17" fillId="4" borderId="0" xfId="12" applyNumberFormat="1" applyFont="1" applyFill="1" applyBorder="1" applyAlignment="1">
      <alignment horizontal="right"/>
    </xf>
    <xf numFmtId="178" fontId="17" fillId="4" borderId="17" xfId="12" applyNumberFormat="1" applyFont="1" applyFill="1" applyBorder="1" applyAlignment="1">
      <alignment horizontal="right"/>
    </xf>
    <xf numFmtId="0" fontId="17" fillId="4" borderId="26" xfId="12" applyFont="1" applyFill="1" applyBorder="1"/>
    <xf numFmtId="49" fontId="17" fillId="4" borderId="0" xfId="12" applyNumberFormat="1" applyFont="1" applyFill="1" applyBorder="1" applyAlignment="1">
      <alignment horizontal="left"/>
    </xf>
    <xf numFmtId="173" fontId="17" fillId="4" borderId="17" xfId="12" applyNumberFormat="1" applyFont="1" applyFill="1" applyBorder="1"/>
    <xf numFmtId="49" fontId="17" fillId="4" borderId="0" xfId="12" applyNumberFormat="1" applyFont="1" applyFill="1" applyBorder="1"/>
    <xf numFmtId="173" fontId="17" fillId="4" borderId="0" xfId="12" applyNumberFormat="1" applyFont="1" applyFill="1" applyBorder="1"/>
    <xf numFmtId="172" fontId="17" fillId="4" borderId="0" xfId="12" applyNumberFormat="1" applyFont="1" applyFill="1" applyBorder="1"/>
    <xf numFmtId="172" fontId="17" fillId="4" borderId="17" xfId="12" applyNumberFormat="1" applyFont="1" applyFill="1" applyBorder="1"/>
    <xf numFmtId="0" fontId="17" fillId="4" borderId="28" xfId="12" applyFont="1" applyFill="1" applyBorder="1"/>
    <xf numFmtId="173" fontId="17" fillId="4" borderId="30" xfId="12" applyNumberFormat="1" applyFont="1" applyFill="1" applyBorder="1"/>
    <xf numFmtId="49" fontId="17" fillId="4" borderId="30" xfId="12" applyNumberFormat="1" applyFont="1" applyFill="1" applyBorder="1" applyAlignment="1">
      <alignment horizontal="left"/>
    </xf>
    <xf numFmtId="173" fontId="17" fillId="4" borderId="31" xfId="12" applyNumberFormat="1" applyFont="1" applyFill="1" applyBorder="1"/>
    <xf numFmtId="178" fontId="17" fillId="4" borderId="15" xfId="12" applyNumberFormat="1" applyFont="1" applyFill="1" applyBorder="1" applyAlignment="1">
      <alignment horizontal="right"/>
    </xf>
    <xf numFmtId="0" fontId="17" fillId="4" borderId="0" xfId="12" applyFont="1" applyFill="1" applyBorder="1"/>
    <xf numFmtId="3" fontId="17" fillId="4" borderId="0" xfId="12" applyNumberFormat="1" applyFont="1" applyFill="1" applyBorder="1"/>
    <xf numFmtId="3" fontId="28" fillId="4" borderId="0" xfId="12" applyNumberFormat="1" applyFont="1" applyFill="1" applyBorder="1" applyAlignment="1">
      <alignment horizontal="right"/>
    </xf>
    <xf numFmtId="0" fontId="28" fillId="0" borderId="0" xfId="12" applyFont="1" applyFill="1" applyBorder="1"/>
    <xf numFmtId="3" fontId="17" fillId="0" borderId="0" xfId="12" applyNumberFormat="1" applyFont="1" applyFill="1" applyBorder="1"/>
    <xf numFmtId="0" fontId="17" fillId="0" borderId="0" xfId="12" applyFont="1" applyFill="1" applyBorder="1"/>
    <xf numFmtId="173" fontId="17" fillId="0" borderId="0" xfId="12" applyNumberFormat="1" applyFont="1" applyFill="1" applyBorder="1"/>
    <xf numFmtId="168" fontId="17" fillId="0" borderId="0" xfId="12" applyNumberFormat="1" applyFont="1" applyFill="1" applyBorder="1"/>
    <xf numFmtId="168" fontId="17" fillId="0" borderId="0" xfId="12" applyNumberFormat="1" applyFont="1" applyFill="1" applyAlignment="1">
      <alignment horizontal="right"/>
    </xf>
    <xf numFmtId="0" fontId="17" fillId="0" borderId="0" xfId="12" applyFont="1" applyFill="1"/>
    <xf numFmtId="173" fontId="17" fillId="0" borderId="0" xfId="12" applyNumberFormat="1" applyFont="1" applyFill="1"/>
    <xf numFmtId="3" fontId="17" fillId="0" borderId="0" xfId="12" applyNumberFormat="1" applyFont="1" applyFill="1"/>
    <xf numFmtId="168" fontId="17" fillId="0" borderId="0" xfId="12" applyNumberFormat="1" applyFont="1" applyFill="1"/>
    <xf numFmtId="0" fontId="17" fillId="4" borderId="0" xfId="9" applyFont="1" applyFill="1"/>
    <xf numFmtId="0" fontId="25" fillId="0" borderId="0" xfId="9" applyFont="1" applyFill="1"/>
    <xf numFmtId="0" fontId="3" fillId="0" borderId="0" xfId="4" applyBorder="1" applyAlignment="1">
      <alignment horizontal="center"/>
    </xf>
    <xf numFmtId="0" fontId="3" fillId="0" borderId="1" xfId="4" applyFont="1" applyFill="1" applyBorder="1" applyAlignment="1">
      <alignment horizontal="right" vertical="center"/>
    </xf>
    <xf numFmtId="166" fontId="17" fillId="0" borderId="0" xfId="4" applyNumberFormat="1" applyFont="1" applyFill="1" applyBorder="1" applyAlignment="1">
      <alignment horizontal="left"/>
    </xf>
    <xf numFmtId="166" fontId="17" fillId="0" borderId="0" xfId="4" applyNumberFormat="1" applyFont="1" applyFill="1" applyBorder="1" applyAlignment="1">
      <alignment horizontal="left" vertical="center"/>
    </xf>
    <xf numFmtId="164" fontId="17" fillId="0" borderId="0" xfId="4" applyNumberFormat="1" applyFont="1" applyBorder="1" applyAlignment="1">
      <alignment horizontal="left" vertical="center" wrapText="1"/>
    </xf>
    <xf numFmtId="0" fontId="23" fillId="0" borderId="0" xfId="4" applyFont="1" applyFill="1" applyBorder="1" applyAlignment="1">
      <alignment horizontal="centerContinuous" vertical="top"/>
    </xf>
    <xf numFmtId="1" fontId="17" fillId="0" borderId="16" xfId="9" applyNumberFormat="1" applyFont="1" applyFill="1" applyBorder="1" applyAlignment="1">
      <alignment horizontal="center" vertical="center" wrapText="1"/>
    </xf>
    <xf numFmtId="167" fontId="17" fillId="0" borderId="16" xfId="4" applyNumberFormat="1" applyFont="1" applyBorder="1" applyAlignment="1">
      <alignment horizontal="center" vertical="center" wrapText="1"/>
    </xf>
    <xf numFmtId="167" fontId="17" fillId="0" borderId="9" xfId="4" applyNumberFormat="1" applyFont="1" applyBorder="1" applyAlignment="1">
      <alignment horizontal="center" vertical="center" wrapText="1"/>
    </xf>
    <xf numFmtId="0" fontId="17" fillId="0" borderId="9" xfId="9" applyFont="1" applyFill="1" applyBorder="1" applyAlignment="1">
      <alignment horizontal="center" vertical="center"/>
    </xf>
    <xf numFmtId="1" fontId="17" fillId="4" borderId="16" xfId="12" applyNumberFormat="1" applyFont="1" applyFill="1" applyBorder="1" applyAlignment="1">
      <alignment horizontal="center" vertical="center" wrapText="1"/>
    </xf>
    <xf numFmtId="0" fontId="17" fillId="4" borderId="16" xfId="12" applyFont="1" applyFill="1" applyBorder="1" applyAlignment="1">
      <alignment horizontal="center" vertical="center"/>
    </xf>
    <xf numFmtId="1" fontId="26" fillId="0" borderId="9" xfId="9" applyNumberFormat="1" applyFont="1" applyFill="1" applyBorder="1" applyAlignment="1">
      <alignment horizontal="center" vertical="center"/>
    </xf>
    <xf numFmtId="1" fontId="26" fillId="4" borderId="16" xfId="9" applyNumberFormat="1" applyFont="1" applyFill="1" applyBorder="1" applyAlignment="1">
      <alignment horizontal="center" vertical="center"/>
    </xf>
    <xf numFmtId="179" fontId="17" fillId="0" borderId="3" xfId="9" applyNumberFormat="1" applyFont="1" applyFill="1" applyBorder="1" applyAlignment="1">
      <alignment horizontal="left"/>
    </xf>
    <xf numFmtId="170" fontId="17" fillId="4" borderId="13" xfId="9" applyNumberFormat="1" applyFont="1" applyFill="1" applyBorder="1" applyAlignment="1">
      <alignment horizontal="right"/>
    </xf>
    <xf numFmtId="170" fontId="17" fillId="4" borderId="17" xfId="9" applyNumberFormat="1" applyFont="1" applyFill="1" applyBorder="1" applyAlignment="1">
      <alignment horizontal="right"/>
    </xf>
    <xf numFmtId="179" fontId="17" fillId="0" borderId="3" xfId="9" quotePrefix="1" applyNumberFormat="1" applyFont="1" applyFill="1" applyBorder="1" applyAlignment="1">
      <alignment horizontal="left"/>
    </xf>
    <xf numFmtId="170" fontId="17" fillId="4" borderId="14" xfId="9" applyNumberFormat="1" applyFont="1" applyFill="1" applyBorder="1" applyAlignment="1">
      <alignment horizontal="right"/>
    </xf>
    <xf numFmtId="170" fontId="17" fillId="4" borderId="15" xfId="9" applyNumberFormat="1" applyFont="1" applyFill="1" applyBorder="1" applyAlignment="1">
      <alignment horizontal="right"/>
    </xf>
    <xf numFmtId="0" fontId="17" fillId="0" borderId="8" xfId="9" applyFont="1" applyFill="1" applyBorder="1"/>
    <xf numFmtId="173" fontId="17" fillId="0" borderId="8" xfId="9" applyNumberFormat="1" applyFont="1" applyFill="1" applyBorder="1"/>
    <xf numFmtId="3" fontId="17" fillId="0" borderId="8" xfId="9" applyNumberFormat="1" applyFont="1" applyFill="1" applyBorder="1"/>
    <xf numFmtId="168" fontId="17" fillId="0" borderId="8" xfId="9" applyNumberFormat="1" applyFont="1" applyFill="1" applyBorder="1"/>
    <xf numFmtId="0" fontId="28" fillId="0" borderId="0" xfId="9" applyFont="1" applyFill="1" applyBorder="1" applyAlignment="1">
      <alignment horizontal="right" vertical="top"/>
    </xf>
    <xf numFmtId="0" fontId="10" fillId="0" borderId="0" xfId="4" applyFont="1"/>
    <xf numFmtId="173" fontId="10" fillId="0" borderId="0" xfId="9" applyNumberFormat="1" applyFont="1" applyFill="1" applyBorder="1"/>
    <xf numFmtId="3" fontId="10" fillId="0" borderId="0" xfId="9" applyNumberFormat="1" applyFont="1" applyFill="1" applyBorder="1"/>
    <xf numFmtId="168" fontId="10" fillId="0" borderId="0" xfId="9" applyNumberFormat="1" applyFont="1" applyFill="1" applyBorder="1"/>
    <xf numFmtId="0" fontId="10" fillId="0" borderId="0" xfId="9" applyFont="1" applyFill="1" applyBorder="1"/>
    <xf numFmtId="17" fontId="17" fillId="0" borderId="0" xfId="9" applyNumberFormat="1" applyFont="1" applyFill="1" applyBorder="1"/>
    <xf numFmtId="17" fontId="17" fillId="0" borderId="0" xfId="9" applyNumberFormat="1" applyFont="1" applyFill="1"/>
    <xf numFmtId="0" fontId="17" fillId="0" borderId="0" xfId="9" applyFont="1" applyFill="1" applyAlignment="1">
      <alignment horizontal="right"/>
    </xf>
    <xf numFmtId="0" fontId="3" fillId="0" borderId="0" xfId="4" applyNumberFormat="1"/>
    <xf numFmtId="0" fontId="3" fillId="0" borderId="0" xfId="4" applyNumberFormat="1" applyFill="1" applyBorder="1"/>
    <xf numFmtId="0" fontId="10" fillId="0" borderId="0" xfId="4" applyNumberFormat="1" applyFont="1"/>
    <xf numFmtId="1" fontId="3" fillId="0" borderId="0" xfId="4" applyNumberFormat="1"/>
    <xf numFmtId="168" fontId="3" fillId="5" borderId="0" xfId="4" applyNumberFormat="1" applyFill="1"/>
    <xf numFmtId="168" fontId="3" fillId="6" borderId="0" xfId="4" applyNumberFormat="1" applyFill="1"/>
    <xf numFmtId="168" fontId="3" fillId="0" borderId="0" xfId="4" applyNumberFormat="1" applyFill="1"/>
    <xf numFmtId="168" fontId="3" fillId="0" borderId="0" xfId="4" applyNumberFormat="1"/>
    <xf numFmtId="167" fontId="3" fillId="0" borderId="0" xfId="4" applyNumberFormat="1"/>
    <xf numFmtId="0" fontId="3" fillId="0" borderId="0" xfId="4" applyAlignment="1">
      <alignment horizontal="center"/>
    </xf>
    <xf numFmtId="0" fontId="3" fillId="0" borderId="0" xfId="4" applyAlignment="1"/>
    <xf numFmtId="0" fontId="3" fillId="0" borderId="0" xfId="4"/>
    <xf numFmtId="0" fontId="3" fillId="0" borderId="0" xfId="4" applyAlignment="1">
      <alignment horizontal="center" vertical="center" wrapText="1"/>
    </xf>
    <xf numFmtId="167" fontId="3" fillId="7" borderId="0" xfId="4" applyNumberFormat="1" applyFill="1"/>
    <xf numFmtId="3" fontId="3" fillId="7" borderId="0" xfId="4" applyNumberFormat="1" applyFill="1" applyAlignment="1">
      <alignment horizontal="right"/>
    </xf>
    <xf numFmtId="168" fontId="3" fillId="0" borderId="0" xfId="4" applyNumberFormat="1" applyFill="1" applyBorder="1"/>
    <xf numFmtId="17" fontId="3" fillId="0" borderId="0" xfId="4" applyNumberFormat="1" applyFill="1" applyBorder="1"/>
    <xf numFmtId="17" fontId="3" fillId="7" borderId="0" xfId="4" applyNumberFormat="1" applyFill="1"/>
    <xf numFmtId="168" fontId="3" fillId="8" borderId="0" xfId="4" applyNumberFormat="1" applyFill="1" applyBorder="1"/>
    <xf numFmtId="17" fontId="3" fillId="8" borderId="0" xfId="4" applyNumberFormat="1" applyFill="1" applyBorder="1"/>
    <xf numFmtId="3" fontId="3" fillId="7" borderId="0" xfId="4" quotePrefix="1" applyNumberFormat="1" applyFill="1" applyAlignment="1">
      <alignment horizontal="right"/>
    </xf>
    <xf numFmtId="17" fontId="3" fillId="0" borderId="0" xfId="4" applyNumberFormat="1"/>
    <xf numFmtId="1" fontId="3" fillId="0" borderId="0" xfId="4" applyNumberFormat="1" applyFill="1" applyBorder="1"/>
    <xf numFmtId="0" fontId="19" fillId="4" borderId="1" xfId="14" applyFont="1" applyFill="1" applyBorder="1"/>
    <xf numFmtId="164" fontId="41" fillId="4" borderId="1" xfId="15" applyNumberFormat="1" applyFont="1" applyFill="1" applyBorder="1" applyAlignment="1">
      <alignment horizontal="right" vertical="center"/>
    </xf>
    <xf numFmtId="0" fontId="19" fillId="4" borderId="0" xfId="14" applyFont="1" applyFill="1" applyBorder="1"/>
    <xf numFmtId="0" fontId="42" fillId="4" borderId="0" xfId="16" applyFont="1" applyFill="1" applyAlignment="1"/>
    <xf numFmtId="0" fontId="43" fillId="0" borderId="0" xfId="13" applyFont="1" applyAlignment="1">
      <alignment horizontal="right" readingOrder="1"/>
    </xf>
    <xf numFmtId="0" fontId="42" fillId="4" borderId="0" xfId="16" applyFont="1" applyFill="1"/>
    <xf numFmtId="0" fontId="44" fillId="4" borderId="0" xfId="16" applyFont="1" applyFill="1"/>
    <xf numFmtId="0" fontId="42" fillId="4" borderId="0" xfId="16" applyFont="1" applyFill="1" applyAlignment="1">
      <alignment horizontal="justify" vertical="top" wrapText="1"/>
    </xf>
    <xf numFmtId="0" fontId="42" fillId="4" borderId="0" xfId="16" applyFont="1" applyFill="1" applyAlignment="1">
      <alignment horizontal="left" wrapText="1"/>
    </xf>
    <xf numFmtId="0" fontId="47" fillId="4" borderId="0" xfId="17" applyFont="1" applyFill="1" applyAlignment="1">
      <alignment horizontal="left" wrapText="1"/>
    </xf>
    <xf numFmtId="0" fontId="3" fillId="0" borderId="1" xfId="4" applyBorder="1" applyAlignment="1">
      <alignment horizontal="right"/>
    </xf>
    <xf numFmtId="0" fontId="3" fillId="0" borderId="1" xfId="4" applyBorder="1" applyAlignment="1">
      <alignment horizontal="right" vertical="center"/>
    </xf>
    <xf numFmtId="0" fontId="3" fillId="0" borderId="0" xfId="4" applyAlignment="1">
      <alignment horizontal="right" vertical="center"/>
    </xf>
    <xf numFmtId="0" fontId="3" fillId="0" borderId="0" xfId="4" applyAlignment="1">
      <alignment horizontal="left" vertical="top"/>
    </xf>
    <xf numFmtId="0" fontId="20" fillId="0" borderId="0" xfId="10" applyFont="1" applyAlignment="1">
      <alignment horizontal="left" vertical="top"/>
    </xf>
    <xf numFmtId="0" fontId="41" fillId="4" borderId="0" xfId="16" applyFont="1" applyFill="1" applyAlignment="1">
      <alignment horizontal="justify" vertical="top" wrapText="1"/>
    </xf>
    <xf numFmtId="0" fontId="2" fillId="0" borderId="0" xfId="18" applyFont="1" applyAlignment="1">
      <alignment horizontal="left" vertical="top"/>
    </xf>
    <xf numFmtId="0" fontId="1" fillId="0" borderId="0" xfId="18" applyFont="1" applyAlignment="1">
      <alignment horizontal="left" vertical="top"/>
    </xf>
    <xf numFmtId="0" fontId="47" fillId="0" borderId="0" xfId="19" applyFont="1" applyAlignment="1">
      <alignment horizontal="left" vertical="top" wrapText="1"/>
    </xf>
    <xf numFmtId="0" fontId="3" fillId="0" borderId="1" xfId="3" applyBorder="1" applyAlignment="1">
      <alignment horizontal="right"/>
    </xf>
    <xf numFmtId="0" fontId="3" fillId="0" borderId="1" xfId="3" applyBorder="1" applyAlignment="1">
      <alignment horizontal="right" vertical="center"/>
    </xf>
    <xf numFmtId="0" fontId="3" fillId="0" borderId="0" xfId="3"/>
    <xf numFmtId="0" fontId="3" fillId="0" borderId="0" xfId="3" applyNumberFormat="1" applyAlignment="1">
      <alignment horizontal="right" vertical="center"/>
    </xf>
    <xf numFmtId="0" fontId="3" fillId="0" borderId="0" xfId="3" applyAlignment="1">
      <alignment horizontal="left" vertical="top"/>
    </xf>
    <xf numFmtId="0" fontId="20" fillId="0" borderId="0" xfId="3" applyFont="1" applyAlignment="1">
      <alignment horizontal="left" vertical="top"/>
    </xf>
    <xf numFmtId="0" fontId="10" fillId="0" borderId="0" xfId="3" applyFont="1" applyAlignment="1">
      <alignment horizontal="left" vertical="top"/>
    </xf>
    <xf numFmtId="0" fontId="3" fillId="0" borderId="0" xfId="3" applyAlignment="1">
      <alignment horizontal="justify" vertical="top"/>
    </xf>
    <xf numFmtId="0" fontId="19" fillId="0" borderId="0" xfId="3" applyFont="1" applyAlignment="1">
      <alignment horizontal="justify" vertical="top" wrapText="1"/>
    </xf>
    <xf numFmtId="0" fontId="3" fillId="0" borderId="0" xfId="3" applyAlignment="1">
      <alignment horizontal="justify"/>
    </xf>
    <xf numFmtId="0" fontId="3" fillId="0" borderId="0" xfId="3" applyAlignment="1">
      <alignment horizontal="justify" vertical="top" wrapText="1"/>
    </xf>
    <xf numFmtId="0" fontId="49" fillId="0" borderId="0" xfId="20" applyFont="1" applyAlignment="1" applyProtection="1">
      <alignment horizontal="justify" vertical="top" wrapText="1"/>
    </xf>
    <xf numFmtId="0" fontId="3" fillId="0" borderId="0" xfId="3" applyAlignment="1"/>
    <xf numFmtId="0" fontId="19" fillId="0" borderId="1" xfId="4" applyFont="1" applyBorder="1"/>
    <xf numFmtId="0" fontId="19" fillId="0" borderId="0" xfId="4" applyFont="1" applyBorder="1"/>
    <xf numFmtId="0" fontId="16" fillId="0" borderId="0" xfId="21" applyBorder="1" applyAlignment="1" applyProtection="1">
      <alignment horizontal="right"/>
    </xf>
    <xf numFmtId="0" fontId="50" fillId="0" borderId="0" xfId="4" applyFont="1" applyBorder="1" applyAlignment="1" applyProtection="1">
      <alignment horizontal="left" indent="10"/>
    </xf>
    <xf numFmtId="0" fontId="3" fillId="0" borderId="0" xfId="4" applyBorder="1" applyAlignment="1">
      <alignment horizontal="left"/>
    </xf>
    <xf numFmtId="0" fontId="17" fillId="4" borderId="0" xfId="4" applyFont="1" applyFill="1" applyBorder="1" applyAlignment="1">
      <alignment horizontal="right"/>
    </xf>
    <xf numFmtId="0" fontId="3" fillId="0" borderId="0" xfId="4" applyFont="1" applyAlignment="1">
      <alignment horizontal="left" vertical="top" wrapText="1"/>
    </xf>
    <xf numFmtId="0" fontId="5" fillId="0" borderId="0" xfId="4" applyFont="1" applyBorder="1"/>
    <xf numFmtId="0" fontId="4" fillId="0" borderId="0" xfId="4" applyFont="1" applyBorder="1"/>
    <xf numFmtId="0" fontId="18" fillId="0" borderId="0" xfId="4" applyFont="1" applyBorder="1" applyAlignment="1">
      <alignment horizontal="left"/>
    </xf>
    <xf numFmtId="0" fontId="18" fillId="0" borderId="0" xfId="22" applyFont="1" applyAlignment="1" applyProtection="1"/>
    <xf numFmtId="0" fontId="51" fillId="4" borderId="0" xfId="21" applyFont="1" applyFill="1" applyAlignment="1" applyProtection="1">
      <alignment vertical="top" wrapText="1"/>
    </xf>
    <xf numFmtId="0" fontId="36" fillId="0" borderId="0" xfId="22" applyFont="1" applyAlignment="1" applyProtection="1">
      <alignment horizontal="center"/>
    </xf>
    <xf numFmtId="0" fontId="36" fillId="0" borderId="0" xfId="4" applyFont="1" applyBorder="1" applyAlignment="1">
      <alignment horizontal="left"/>
    </xf>
    <xf numFmtId="0" fontId="52" fillId="0" borderId="0" xfId="22" applyFont="1" applyAlignment="1" applyProtection="1">
      <alignment horizontal="left" indent="10"/>
    </xf>
    <xf numFmtId="0" fontId="52" fillId="0" borderId="0" xfId="22" applyFont="1" applyAlignment="1" applyProtection="1">
      <alignment horizontal="center"/>
    </xf>
    <xf numFmtId="0" fontId="3" fillId="0" borderId="0" xfId="4" applyAlignment="1" applyProtection="1">
      <alignment horizontal="left" indent="3"/>
    </xf>
    <xf numFmtId="0" fontId="3" fillId="0" borderId="0" xfId="4" applyFont="1" applyBorder="1" applyAlignment="1">
      <alignment horizontal="left" vertical="top" wrapText="1"/>
    </xf>
    <xf numFmtId="0" fontId="10" fillId="0" borderId="0" xfId="4" applyFont="1" applyBorder="1" applyAlignment="1">
      <alignment horizontal="left" vertical="top" wrapText="1"/>
    </xf>
    <xf numFmtId="0" fontId="50" fillId="0" borderId="0" xfId="22" applyFont="1" applyFill="1" applyBorder="1" applyAlignment="1">
      <alignment horizontal="left" vertical="top" wrapText="1" indent="2"/>
    </xf>
    <xf numFmtId="0" fontId="16" fillId="0" borderId="0" xfId="21" applyAlignment="1" applyProtection="1">
      <alignment wrapText="1"/>
    </xf>
    <xf numFmtId="0" fontId="3" fillId="0" borderId="0" xfId="4" applyFont="1" applyFill="1" applyBorder="1" applyAlignment="1">
      <alignment horizontal="left"/>
    </xf>
    <xf numFmtId="0" fontId="18" fillId="0" borderId="0" xfId="4" applyFont="1" applyFill="1" applyBorder="1" applyAlignment="1">
      <alignment horizontal="left"/>
    </xf>
    <xf numFmtId="0" fontId="16" fillId="0" borderId="0" xfId="21" applyFont="1" applyFill="1" applyAlignment="1" applyProtection="1">
      <alignment horizontal="left" wrapText="1" indent="2"/>
    </xf>
    <xf numFmtId="0" fontId="16" fillId="0" borderId="0" xfId="21" applyFont="1" applyFill="1" applyAlignment="1" applyProtection="1">
      <alignment horizontal="left" indent="2"/>
    </xf>
    <xf numFmtId="0" fontId="50" fillId="0" borderId="0" xfId="22" applyFont="1" applyFill="1" applyAlignment="1">
      <alignment horizontal="left" vertical="top" wrapText="1" indent="2"/>
    </xf>
    <xf numFmtId="0" fontId="19" fillId="0" borderId="0" xfId="4" applyFont="1" applyFill="1" applyBorder="1" applyAlignment="1">
      <alignment horizontal="left"/>
    </xf>
    <xf numFmtId="0" fontId="19" fillId="0" borderId="0" xfId="4" applyFont="1" applyBorder="1" applyAlignment="1">
      <alignment horizontal="left"/>
    </xf>
    <xf numFmtId="0" fontId="16" fillId="0" borderId="0" xfId="21" applyFill="1" applyAlignment="1" applyProtection="1">
      <alignment wrapText="1"/>
    </xf>
    <xf numFmtId="0" fontId="6" fillId="0" borderId="0" xfId="22" applyFill="1" applyAlignment="1">
      <alignment wrapText="1"/>
    </xf>
    <xf numFmtId="0" fontId="3" fillId="0" borderId="0" xfId="4" applyFill="1" applyAlignment="1">
      <alignment wrapText="1"/>
    </xf>
    <xf numFmtId="0" fontId="52" fillId="0" borderId="0" xfId="22" applyFont="1" applyFill="1" applyAlignment="1" applyProtection="1">
      <alignment horizontal="left" indent="10"/>
    </xf>
    <xf numFmtId="0" fontId="16" fillId="0" borderId="0" xfId="21" applyFill="1" applyBorder="1" applyAlignment="1" applyProtection="1">
      <alignment horizontal="left" wrapText="1" indent="2"/>
    </xf>
    <xf numFmtId="0" fontId="52" fillId="0" borderId="0" xfId="22" applyFont="1" applyFill="1" applyAlignment="1" applyProtection="1">
      <alignment horizontal="center"/>
    </xf>
    <xf numFmtId="0" fontId="3" fillId="0" borderId="0" xfId="22" applyFont="1" applyFill="1" applyAlignment="1">
      <alignment horizontal="left"/>
    </xf>
    <xf numFmtId="0" fontId="3" fillId="0" borderId="0" xfId="22" applyFont="1" applyFill="1" applyBorder="1" applyAlignment="1">
      <alignment horizontal="left"/>
    </xf>
    <xf numFmtId="0" fontId="16" fillId="0" borderId="0" xfId="21" applyFill="1" applyAlignment="1" applyProtection="1">
      <alignment horizontal="left"/>
    </xf>
    <xf numFmtId="49" fontId="29" fillId="0" borderId="0" xfId="9" applyNumberFormat="1" applyFont="1" applyFill="1" applyBorder="1" applyAlignment="1">
      <alignment vertical="center"/>
    </xf>
    <xf numFmtId="172" fontId="25" fillId="0" borderId="13" xfId="9" applyNumberFormat="1" applyFont="1" applyFill="1" applyBorder="1" applyAlignment="1"/>
    <xf numFmtId="0" fontId="29" fillId="0" borderId="0" xfId="9" applyFont="1" applyFill="1" applyBorder="1" applyAlignment="1">
      <alignment vertical="center"/>
    </xf>
    <xf numFmtId="49" fontId="29" fillId="0" borderId="0" xfId="9" applyNumberFormat="1" applyFont="1" applyFill="1" applyBorder="1"/>
    <xf numFmtId="170" fontId="17" fillId="0" borderId="0" xfId="13" applyNumberFormat="1" applyFont="1" applyFill="1" applyBorder="1" applyAlignment="1">
      <alignment horizontal="right"/>
    </xf>
    <xf numFmtId="170" fontId="17" fillId="0" borderId="27" xfId="13" applyNumberFormat="1" applyFont="1" applyFill="1" applyBorder="1" applyAlignment="1">
      <alignment horizontal="right"/>
    </xf>
    <xf numFmtId="170" fontId="17" fillId="0" borderId="26" xfId="13" applyNumberFormat="1" applyFont="1" applyFill="1" applyBorder="1" applyAlignment="1">
      <alignment horizontal="right"/>
    </xf>
    <xf numFmtId="170" fontId="17" fillId="0" borderId="30" xfId="13" applyNumberFormat="1" applyFont="1" applyFill="1" applyBorder="1" applyAlignment="1">
      <alignment horizontal="right"/>
    </xf>
    <xf numFmtId="170" fontId="17" fillId="0" borderId="32" xfId="13" applyNumberFormat="1" applyFont="1" applyFill="1" applyBorder="1" applyAlignment="1">
      <alignment horizontal="right"/>
    </xf>
    <xf numFmtId="170" fontId="17" fillId="0" borderId="28" xfId="13" applyNumberFormat="1" applyFont="1" applyFill="1" applyBorder="1" applyAlignment="1">
      <alignment horizontal="right"/>
    </xf>
    <xf numFmtId="171" fontId="17" fillId="4" borderId="0" xfId="12" applyNumberFormat="1" applyFont="1" applyFill="1" applyBorder="1" applyAlignment="1">
      <alignment horizontal="right"/>
    </xf>
    <xf numFmtId="171" fontId="17" fillId="4" borderId="26" xfId="13" applyNumberFormat="1" applyFont="1" applyFill="1" applyBorder="1" applyAlignment="1">
      <alignment horizontal="right"/>
    </xf>
    <xf numFmtId="171" fontId="17" fillId="4" borderId="27" xfId="12" applyNumberFormat="1" applyFont="1" applyFill="1" applyBorder="1" applyAlignment="1">
      <alignment horizontal="right"/>
    </xf>
    <xf numFmtId="171" fontId="17" fillId="0" borderId="30" xfId="13" applyNumberFormat="1" applyFont="1" applyFill="1" applyBorder="1" applyAlignment="1">
      <alignment horizontal="right"/>
    </xf>
    <xf numFmtId="171" fontId="17" fillId="0" borderId="32" xfId="13" applyNumberFormat="1" applyFont="1" applyFill="1" applyBorder="1" applyAlignment="1">
      <alignment horizontal="right"/>
    </xf>
    <xf numFmtId="171" fontId="17" fillId="4" borderId="28" xfId="13" applyNumberFormat="1" applyFont="1" applyFill="1" applyBorder="1" applyAlignment="1">
      <alignment horizontal="right"/>
    </xf>
    <xf numFmtId="170" fontId="17" fillId="4" borderId="0" xfId="12" applyNumberFormat="1" applyFont="1" applyFill="1" applyBorder="1" applyAlignment="1">
      <alignment horizontal="right"/>
    </xf>
    <xf numFmtId="170" fontId="17" fillId="4" borderId="26" xfId="12" applyNumberFormat="1" applyFont="1" applyFill="1" applyBorder="1" applyAlignment="1">
      <alignment horizontal="right"/>
    </xf>
    <xf numFmtId="170" fontId="17" fillId="4" borderId="27" xfId="12" applyNumberFormat="1" applyFont="1" applyFill="1" applyBorder="1" applyAlignment="1">
      <alignment horizontal="right"/>
    </xf>
    <xf numFmtId="170" fontId="17" fillId="4" borderId="14" xfId="12" applyNumberFormat="1" applyFont="1" applyFill="1" applyBorder="1" applyAlignment="1">
      <alignment horizontal="right"/>
    </xf>
    <xf numFmtId="170" fontId="17" fillId="4" borderId="6" xfId="12" applyNumberFormat="1" applyFont="1" applyFill="1" applyBorder="1" applyAlignment="1">
      <alignment horizontal="right"/>
    </xf>
    <xf numFmtId="170" fontId="17" fillId="4" borderId="34" xfId="12" applyNumberFormat="1" applyFont="1" applyFill="1" applyBorder="1" applyAlignment="1">
      <alignment horizontal="right"/>
    </xf>
    <xf numFmtId="0" fontId="3" fillId="0" borderId="0" xfId="3" applyFont="1" applyFill="1" applyBorder="1" applyAlignment="1">
      <alignment horizontal="left" vertical="top" wrapText="1"/>
    </xf>
    <xf numFmtId="0" fontId="5" fillId="0" borderId="0" xfId="5" applyFont="1" applyFill="1" applyBorder="1" applyAlignment="1">
      <alignment horizontal="left"/>
    </xf>
    <xf numFmtId="0" fontId="3" fillId="0" borderId="0" xfId="3" applyFont="1" applyFill="1" applyBorder="1" applyAlignment="1">
      <alignment horizontal="left" wrapText="1"/>
    </xf>
    <xf numFmtId="164" fontId="3" fillId="0" borderId="0" xfId="4" applyNumberFormat="1" applyFont="1" applyFill="1" applyBorder="1" applyAlignment="1">
      <alignment horizontal="left" vertical="top" wrapText="1"/>
    </xf>
    <xf numFmtId="165" fontId="3" fillId="0" borderId="0" xfId="4" applyNumberFormat="1" applyFont="1" applyFill="1" applyBorder="1" applyAlignment="1">
      <alignment horizontal="left" vertical="top" wrapText="1"/>
    </xf>
    <xf numFmtId="0" fontId="10" fillId="0" borderId="0" xfId="4" applyFont="1" applyFill="1" applyBorder="1" applyAlignment="1">
      <alignment horizontal="left" wrapText="1"/>
    </xf>
    <xf numFmtId="0" fontId="16" fillId="0" borderId="0" xfId="7" applyFont="1" applyFill="1" applyBorder="1" applyAlignment="1" applyProtection="1">
      <alignment horizontal="left" vertical="top" wrapText="1"/>
    </xf>
    <xf numFmtId="0" fontId="3" fillId="0" borderId="0" xfId="5" applyFont="1" applyBorder="1" applyAlignment="1">
      <alignment horizontal="left"/>
    </xf>
    <xf numFmtId="0" fontId="3" fillId="0" borderId="0" xfId="3" applyAlignment="1">
      <alignment horizontal="left"/>
    </xf>
    <xf numFmtId="0" fontId="16" fillId="0" borderId="0" xfId="7" applyBorder="1" applyAlignment="1" applyProtection="1">
      <alignment horizontal="left" wrapText="1"/>
    </xf>
    <xf numFmtId="0" fontId="16" fillId="0" borderId="0" xfId="7" applyAlignment="1" applyProtection="1">
      <alignment horizontal="left" wrapText="1"/>
    </xf>
    <xf numFmtId="0" fontId="3" fillId="0" borderId="0" xfId="4" applyFont="1" applyBorder="1" applyAlignment="1">
      <alignment horizontal="left" vertical="center" wrapText="1"/>
    </xf>
    <xf numFmtId="49" fontId="28" fillId="0" borderId="0" xfId="9" applyNumberFormat="1" applyFont="1" applyFill="1" applyBorder="1" applyAlignment="1">
      <alignment horizontal="left" vertical="center" wrapText="1"/>
    </xf>
    <xf numFmtId="49" fontId="28" fillId="0" borderId="0" xfId="9" applyNumberFormat="1" applyFont="1" applyFill="1" applyBorder="1" applyAlignment="1">
      <alignment horizontal="left" vertical="center"/>
    </xf>
    <xf numFmtId="166" fontId="10" fillId="0" borderId="0" xfId="4" applyNumberFormat="1" applyFont="1" applyFill="1" applyBorder="1" applyAlignment="1">
      <alignment horizontal="left" vertical="center" wrapText="1"/>
    </xf>
    <xf numFmtId="166" fontId="10" fillId="0" borderId="0" xfId="4" applyNumberFormat="1" applyFont="1" applyFill="1" applyBorder="1" applyAlignment="1">
      <alignment horizontal="left" vertical="center"/>
    </xf>
    <xf numFmtId="166" fontId="17" fillId="0" borderId="0" xfId="4" applyNumberFormat="1" applyFont="1" applyFill="1" applyBorder="1" applyAlignment="1">
      <alignment horizontal="left" vertical="center"/>
    </xf>
    <xf numFmtId="164" fontId="17" fillId="0" borderId="0" xfId="4" applyNumberFormat="1" applyFont="1" applyBorder="1" applyAlignment="1">
      <alignment horizontal="left" vertical="center" wrapText="1"/>
    </xf>
    <xf numFmtId="0" fontId="24" fillId="0" borderId="6" xfId="4" applyFont="1" applyBorder="1" applyAlignment="1">
      <alignment horizontal="left" wrapText="1"/>
    </xf>
    <xf numFmtId="0" fontId="24" fillId="0" borderId="6" xfId="4" applyFont="1" applyBorder="1" applyAlignment="1">
      <alignment horizontal="left"/>
    </xf>
    <xf numFmtId="1" fontId="17" fillId="0" borderId="7" xfId="9" applyNumberFormat="1" applyFont="1" applyFill="1" applyBorder="1" applyAlignment="1">
      <alignment horizontal="center" vertical="center"/>
    </xf>
    <xf numFmtId="1" fontId="17" fillId="0" borderId="8" xfId="9" applyNumberFormat="1" applyFont="1" applyFill="1" applyBorder="1" applyAlignment="1">
      <alignment horizontal="center" vertical="center"/>
    </xf>
    <xf numFmtId="1" fontId="17" fillId="0" borderId="13" xfId="9" applyNumberFormat="1" applyFont="1" applyFill="1" applyBorder="1" applyAlignment="1">
      <alignment horizontal="center" vertical="center"/>
    </xf>
    <xf numFmtId="1" fontId="17" fillId="0" borderId="0" xfId="9" applyNumberFormat="1" applyFont="1" applyFill="1" applyBorder="1" applyAlignment="1">
      <alignment horizontal="center" vertical="center"/>
    </xf>
    <xf numFmtId="1" fontId="17" fillId="0" borderId="14" xfId="9" applyNumberFormat="1" applyFont="1" applyFill="1" applyBorder="1" applyAlignment="1">
      <alignment horizontal="center" vertical="center"/>
    </xf>
    <xf numFmtId="1" fontId="17" fillId="0" borderId="6" xfId="9" applyNumberFormat="1" applyFont="1" applyFill="1" applyBorder="1" applyAlignment="1">
      <alignment horizontal="center" vertical="center"/>
    </xf>
    <xf numFmtId="1" fontId="17" fillId="0" borderId="2" xfId="9" applyNumberFormat="1" applyFont="1" applyFill="1" applyBorder="1" applyAlignment="1">
      <alignment horizontal="center" vertical="center" wrapText="1"/>
    </xf>
    <xf numFmtId="1" fontId="17" fillId="0" borderId="3" xfId="9" applyNumberFormat="1" applyFont="1" applyFill="1" applyBorder="1" applyAlignment="1">
      <alignment horizontal="center" vertical="center" wrapText="1"/>
    </xf>
    <xf numFmtId="1" fontId="17" fillId="0" borderId="4" xfId="9" applyNumberFormat="1" applyFont="1" applyFill="1" applyBorder="1" applyAlignment="1">
      <alignment horizontal="center" vertical="center" wrapText="1"/>
    </xf>
    <xf numFmtId="0" fontId="17" fillId="0" borderId="9" xfId="4" applyFont="1" applyBorder="1" applyAlignment="1">
      <alignment horizontal="center" vertical="center"/>
    </xf>
    <xf numFmtId="0" fontId="17" fillId="0" borderId="10" xfId="4" applyFont="1" applyBorder="1" applyAlignment="1">
      <alignment horizontal="center" vertical="center"/>
    </xf>
    <xf numFmtId="0" fontId="17" fillId="0" borderId="11" xfId="4" applyFont="1" applyBorder="1" applyAlignment="1">
      <alignment horizontal="center" vertical="center"/>
    </xf>
    <xf numFmtId="1" fontId="17" fillId="0" borderId="7" xfId="9" applyNumberFormat="1" applyFont="1" applyFill="1" applyBorder="1" applyAlignment="1">
      <alignment horizontal="center" vertical="center" wrapText="1"/>
    </xf>
    <xf numFmtId="1" fontId="17" fillId="0" borderId="12" xfId="9" applyNumberFormat="1" applyFont="1" applyFill="1" applyBorder="1" applyAlignment="1">
      <alignment horizontal="center" vertical="center" wrapText="1"/>
    </xf>
    <xf numFmtId="1" fontId="17" fillId="0" borderId="14" xfId="9" applyNumberFormat="1" applyFont="1" applyFill="1" applyBorder="1" applyAlignment="1">
      <alignment horizontal="center" vertical="center" wrapText="1"/>
    </xf>
    <xf numFmtId="1" fontId="17" fillId="0" borderId="15" xfId="9" applyNumberFormat="1" applyFont="1" applyFill="1" applyBorder="1" applyAlignment="1">
      <alignment horizontal="center" vertical="center" wrapText="1"/>
    </xf>
    <xf numFmtId="167" fontId="17" fillId="0" borderId="2" xfId="4" applyNumberFormat="1" applyFont="1" applyBorder="1" applyAlignment="1">
      <alignment horizontal="center" vertical="center" wrapText="1"/>
    </xf>
    <xf numFmtId="167" fontId="17" fillId="0" borderId="4" xfId="4" applyNumberFormat="1" applyFont="1" applyBorder="1" applyAlignment="1">
      <alignment horizontal="center" vertical="center" wrapText="1"/>
    </xf>
    <xf numFmtId="173" fontId="17" fillId="0" borderId="0" xfId="9" applyNumberFormat="1" applyFont="1" applyFill="1" applyBorder="1" applyAlignment="1">
      <alignment horizontal="left" vertical="center" wrapText="1"/>
    </xf>
    <xf numFmtId="164" fontId="17" fillId="0" borderId="0" xfId="4" applyNumberFormat="1" applyFont="1" applyBorder="1" applyAlignment="1">
      <alignment horizontal="left" wrapText="1"/>
    </xf>
    <xf numFmtId="164" fontId="17" fillId="0" borderId="0" xfId="4" applyNumberFormat="1" applyFont="1" applyBorder="1" applyAlignment="1">
      <alignment horizontal="center"/>
    </xf>
    <xf numFmtId="164" fontId="17" fillId="0" borderId="6" xfId="4" applyNumberFormat="1" applyFont="1" applyBorder="1" applyAlignment="1">
      <alignment horizontal="center" vertical="top"/>
    </xf>
    <xf numFmtId="166" fontId="17" fillId="0" borderId="13" xfId="4" applyNumberFormat="1" applyFont="1" applyFill="1" applyBorder="1" applyAlignment="1">
      <alignment horizontal="left" vertical="center"/>
    </xf>
    <xf numFmtId="166" fontId="17" fillId="0" borderId="17" xfId="4" applyNumberFormat="1" applyFont="1" applyFill="1" applyBorder="1" applyAlignment="1">
      <alignment horizontal="left" vertical="center"/>
    </xf>
    <xf numFmtId="0" fontId="27" fillId="0" borderId="13" xfId="4" applyFont="1" applyFill="1" applyBorder="1" applyAlignment="1">
      <alignment horizontal="left" vertical="center" wrapText="1"/>
    </xf>
    <xf numFmtId="0" fontId="27" fillId="0" borderId="0" xfId="4" applyFont="1" applyFill="1" applyBorder="1" applyAlignment="1">
      <alignment horizontal="left" vertical="center" wrapText="1"/>
    </xf>
    <xf numFmtId="170" fontId="17" fillId="0" borderId="0" xfId="4" applyNumberFormat="1" applyFont="1" applyFill="1" applyBorder="1" applyAlignment="1">
      <alignment horizontal="left" vertical="center" wrapText="1"/>
    </xf>
    <xf numFmtId="0" fontId="28" fillId="0" borderId="0" xfId="9" applyNumberFormat="1" applyFont="1" applyFill="1" applyBorder="1" applyAlignment="1">
      <alignment horizontal="left" vertical="top" wrapText="1"/>
    </xf>
    <xf numFmtId="0" fontId="28" fillId="0" borderId="0" xfId="9" applyNumberFormat="1" applyFont="1" applyFill="1" applyBorder="1" applyAlignment="1">
      <alignment horizontal="left" vertical="center" wrapText="1"/>
    </xf>
    <xf numFmtId="0" fontId="28" fillId="0" borderId="0" xfId="9" applyNumberFormat="1" applyFont="1" applyFill="1" applyBorder="1" applyAlignment="1">
      <alignment horizontal="left" vertical="center"/>
    </xf>
    <xf numFmtId="0" fontId="27" fillId="0" borderId="13" xfId="9" applyNumberFormat="1" applyFont="1" applyFill="1" applyBorder="1" applyAlignment="1">
      <alignment horizontal="left" wrapText="1"/>
    </xf>
    <xf numFmtId="0" fontId="27" fillId="0" borderId="0" xfId="9" applyNumberFormat="1" applyFont="1" applyFill="1" applyBorder="1" applyAlignment="1">
      <alignment horizontal="left" wrapText="1"/>
    </xf>
    <xf numFmtId="0" fontId="27" fillId="0" borderId="17" xfId="9" applyNumberFormat="1" applyFont="1" applyFill="1" applyBorder="1" applyAlignment="1">
      <alignment horizontal="left" wrapText="1"/>
    </xf>
    <xf numFmtId="49" fontId="17" fillId="0" borderId="0" xfId="9" applyNumberFormat="1" applyFont="1" applyFill="1" applyBorder="1" applyAlignment="1"/>
    <xf numFmtId="0" fontId="17" fillId="0" borderId="0" xfId="9" applyNumberFormat="1" applyFont="1" applyFill="1" applyBorder="1" applyAlignment="1">
      <alignment horizontal="left" wrapText="1"/>
    </xf>
    <xf numFmtId="0" fontId="17" fillId="0" borderId="17" xfId="9" applyNumberFormat="1" applyFont="1" applyFill="1" applyBorder="1" applyAlignment="1">
      <alignment horizontal="left" wrapText="1"/>
    </xf>
    <xf numFmtId="0" fontId="27" fillId="0" borderId="7" xfId="9" applyNumberFormat="1" applyFont="1" applyFill="1" applyBorder="1" applyAlignment="1">
      <alignment horizontal="left" wrapText="1"/>
    </xf>
    <xf numFmtId="0" fontId="27" fillId="0" borderId="8" xfId="9" applyNumberFormat="1" applyFont="1" applyFill="1" applyBorder="1" applyAlignment="1">
      <alignment horizontal="left" wrapText="1"/>
    </xf>
    <xf numFmtId="0" fontId="27" fillId="0" borderId="12" xfId="9" applyNumberFormat="1" applyFont="1" applyFill="1" applyBorder="1" applyAlignment="1">
      <alignment horizontal="left" wrapText="1"/>
    </xf>
    <xf numFmtId="0" fontId="28" fillId="0" borderId="0" xfId="9" applyNumberFormat="1" applyFont="1" applyFill="1" applyBorder="1" applyAlignment="1">
      <alignment horizontal="left" wrapText="1"/>
    </xf>
    <xf numFmtId="1" fontId="17" fillId="0" borderId="13" xfId="9" applyNumberFormat="1" applyFont="1" applyFill="1" applyBorder="1" applyAlignment="1">
      <alignment horizontal="center" vertical="center" wrapText="1"/>
    </xf>
    <xf numFmtId="1" fontId="17" fillId="0" borderId="17" xfId="9" applyNumberFormat="1" applyFont="1" applyFill="1" applyBorder="1" applyAlignment="1">
      <alignment horizontal="center" vertical="center" wrapText="1"/>
    </xf>
    <xf numFmtId="0" fontId="27" fillId="0" borderId="7" xfId="4" applyFont="1" applyFill="1" applyBorder="1" applyAlignment="1">
      <alignment horizontal="left" vertical="center" wrapText="1"/>
    </xf>
    <xf numFmtId="0" fontId="27" fillId="0" borderId="12" xfId="4" applyFont="1" applyFill="1" applyBorder="1" applyAlignment="1">
      <alignment horizontal="left" vertical="center" wrapText="1"/>
    </xf>
    <xf numFmtId="0" fontId="28" fillId="0" borderId="0" xfId="4" applyFont="1" applyAlignment="1">
      <alignment wrapText="1"/>
    </xf>
    <xf numFmtId="0" fontId="35" fillId="0" borderId="0" xfId="6" applyFont="1" applyAlignment="1" applyProtection="1">
      <alignment horizontal="left" wrapText="1"/>
    </xf>
    <xf numFmtId="166" fontId="10" fillId="0" borderId="0" xfId="13" applyNumberFormat="1" applyFont="1" applyFill="1" applyBorder="1" applyAlignment="1">
      <alignment horizontal="left" vertical="center" wrapText="1"/>
    </xf>
    <xf numFmtId="164" fontId="17" fillId="4" borderId="0" xfId="12" applyNumberFormat="1" applyFont="1" applyFill="1" applyBorder="1" applyAlignment="1">
      <alignment horizontal="left"/>
    </xf>
    <xf numFmtId="1" fontId="17" fillId="4" borderId="16" xfId="12" applyNumberFormat="1" applyFont="1" applyFill="1" applyBorder="1" applyAlignment="1">
      <alignment horizontal="center" vertical="center"/>
    </xf>
    <xf numFmtId="1" fontId="17" fillId="4" borderId="2" xfId="12" applyNumberFormat="1" applyFont="1" applyFill="1" applyBorder="1" applyAlignment="1">
      <alignment horizontal="center" vertical="center"/>
    </xf>
    <xf numFmtId="1" fontId="17" fillId="4" borderId="7" xfId="12" applyNumberFormat="1" applyFont="1" applyFill="1" applyBorder="1" applyAlignment="1">
      <alignment horizontal="center" vertical="center"/>
    </xf>
    <xf numFmtId="0" fontId="17" fillId="4" borderId="7" xfId="13" applyFont="1" applyFill="1" applyBorder="1" applyAlignment="1">
      <alignment horizontal="center" vertical="center" wrapText="1"/>
    </xf>
    <xf numFmtId="0" fontId="17" fillId="4" borderId="8" xfId="13" applyFont="1" applyFill="1" applyBorder="1" applyAlignment="1">
      <alignment horizontal="center" vertical="center" wrapText="1"/>
    </xf>
    <xf numFmtId="0" fontId="17" fillId="4" borderId="12" xfId="13" applyFont="1" applyFill="1" applyBorder="1" applyAlignment="1">
      <alignment horizontal="center" vertical="center" wrapText="1"/>
    </xf>
    <xf numFmtId="49" fontId="17" fillId="4" borderId="16" xfId="12" applyNumberFormat="1" applyFont="1" applyFill="1" applyBorder="1" applyAlignment="1">
      <alignment horizontal="center" vertical="center" wrapText="1"/>
    </xf>
    <xf numFmtId="49" fontId="17" fillId="4" borderId="2" xfId="12" applyNumberFormat="1" applyFont="1" applyFill="1" applyBorder="1" applyAlignment="1">
      <alignment horizontal="center" vertical="center"/>
    </xf>
    <xf numFmtId="49" fontId="17" fillId="4" borderId="9" xfId="12" applyNumberFormat="1" applyFont="1" applyFill="1" applyBorder="1" applyAlignment="1">
      <alignment horizontal="center" vertical="center" wrapText="1"/>
    </xf>
    <xf numFmtId="49" fontId="17" fillId="4" borderId="11" xfId="12" applyNumberFormat="1" applyFont="1" applyFill="1" applyBorder="1" applyAlignment="1">
      <alignment horizontal="center" vertical="center" wrapText="1"/>
    </xf>
    <xf numFmtId="0" fontId="27" fillId="0" borderId="22" xfId="13" applyFont="1" applyFill="1" applyBorder="1" applyAlignment="1">
      <alignment horizontal="left" wrapText="1"/>
    </xf>
    <xf numFmtId="0" fontId="27" fillId="0" borderId="23" xfId="13" applyFont="1" applyFill="1" applyBorder="1" applyAlignment="1">
      <alignment horizontal="left" wrapText="1"/>
    </xf>
    <xf numFmtId="0" fontId="27" fillId="0" borderId="24" xfId="13" applyFont="1" applyFill="1" applyBorder="1" applyAlignment="1">
      <alignment horizontal="left" wrapText="1"/>
    </xf>
    <xf numFmtId="0" fontId="27" fillId="4" borderId="22" xfId="13" applyFont="1" applyFill="1" applyBorder="1" applyAlignment="1">
      <alignment horizontal="left" wrapText="1"/>
    </xf>
    <xf numFmtId="0" fontId="27" fillId="4" borderId="23" xfId="13" applyFont="1" applyFill="1" applyBorder="1" applyAlignment="1">
      <alignment horizontal="left" wrapText="1"/>
    </xf>
    <xf numFmtId="0" fontId="27" fillId="4" borderId="24" xfId="13" applyFont="1" applyFill="1" applyBorder="1" applyAlignment="1">
      <alignment horizontal="left" wrapText="1"/>
    </xf>
    <xf numFmtId="49" fontId="29" fillId="0" borderId="0" xfId="12" applyNumberFormat="1" applyFont="1" applyFill="1" applyBorder="1" applyAlignment="1">
      <alignment horizontal="left" wrapText="1"/>
    </xf>
    <xf numFmtId="49" fontId="28" fillId="0" borderId="0" xfId="12" applyNumberFormat="1" applyFont="1" applyFill="1" applyBorder="1" applyAlignment="1">
      <alignment horizontal="left" wrapText="1"/>
    </xf>
    <xf numFmtId="49" fontId="29" fillId="0" borderId="0" xfId="12" applyNumberFormat="1" applyFont="1" applyFill="1" applyBorder="1" applyAlignment="1">
      <alignment horizontal="left"/>
    </xf>
    <xf numFmtId="49" fontId="28" fillId="0" borderId="0" xfId="12" applyNumberFormat="1" applyFont="1" applyFill="1" applyBorder="1" applyAlignment="1">
      <alignment horizontal="left"/>
    </xf>
    <xf numFmtId="0" fontId="37" fillId="0" borderId="0" xfId="13" applyFont="1" applyFill="1" applyBorder="1" applyAlignment="1">
      <alignment horizontal="left"/>
    </xf>
    <xf numFmtId="0" fontId="38" fillId="0" borderId="0" xfId="13" applyFont="1" applyFill="1" applyBorder="1" applyAlignment="1">
      <alignment horizontal="left"/>
    </xf>
    <xf numFmtId="0" fontId="17" fillId="4" borderId="9" xfId="4" applyFont="1" applyFill="1" applyBorder="1" applyAlignment="1">
      <alignment horizontal="center" vertical="center" wrapText="1"/>
    </xf>
    <xf numFmtId="0" fontId="17" fillId="4" borderId="10" xfId="4" applyFont="1" applyFill="1" applyBorder="1" applyAlignment="1">
      <alignment horizontal="center" vertical="center"/>
    </xf>
    <xf numFmtId="0" fontId="17" fillId="4" borderId="11" xfId="4" applyFont="1" applyFill="1" applyBorder="1" applyAlignment="1">
      <alignment horizontal="center" vertical="center"/>
    </xf>
    <xf numFmtId="1" fontId="17" fillId="4" borderId="7" xfId="9" applyNumberFormat="1" applyFont="1" applyFill="1" applyBorder="1" applyAlignment="1">
      <alignment horizontal="center" vertical="center" wrapText="1"/>
    </xf>
    <xf numFmtId="1" fontId="17" fillId="4" borderId="12" xfId="9" applyNumberFormat="1" applyFont="1" applyFill="1" applyBorder="1" applyAlignment="1">
      <alignment horizontal="center" vertical="center" wrapText="1"/>
    </xf>
    <xf numFmtId="1" fontId="17" fillId="4" borderId="14" xfId="9" applyNumberFormat="1" applyFont="1" applyFill="1" applyBorder="1" applyAlignment="1">
      <alignment horizontal="center" vertical="center" wrapText="1"/>
    </xf>
    <xf numFmtId="1" fontId="17" fillId="4" borderId="15" xfId="9" applyNumberFormat="1" applyFont="1" applyFill="1" applyBorder="1" applyAlignment="1">
      <alignment horizontal="center" vertical="center" wrapText="1"/>
    </xf>
    <xf numFmtId="49" fontId="29" fillId="4" borderId="0" xfId="9" applyNumberFormat="1" applyFont="1" applyFill="1" applyBorder="1" applyAlignment="1">
      <alignment horizontal="left" wrapText="1"/>
    </xf>
    <xf numFmtId="49" fontId="28" fillId="4" borderId="0" xfId="9" applyNumberFormat="1" applyFont="1" applyFill="1" applyBorder="1" applyAlignment="1">
      <alignment horizontal="left" wrapText="1"/>
    </xf>
    <xf numFmtId="0" fontId="28" fillId="4" borderId="0" xfId="9" applyNumberFormat="1" applyFont="1" applyFill="1" applyBorder="1" applyAlignment="1">
      <alignment horizontal="left" wrapText="1"/>
    </xf>
    <xf numFmtId="0" fontId="17" fillId="0" borderId="9" xfId="4" applyFont="1" applyBorder="1" applyAlignment="1">
      <alignment horizontal="center" vertical="center" wrapText="1"/>
    </xf>
    <xf numFmtId="0" fontId="29" fillId="4" borderId="0" xfId="4" applyFont="1" applyFill="1" applyAlignment="1">
      <alignment horizontal="left" wrapText="1"/>
    </xf>
    <xf numFmtId="0" fontId="17" fillId="0" borderId="10" xfId="4" applyFont="1" applyBorder="1" applyAlignment="1">
      <alignment horizontal="center" vertical="center" wrapText="1"/>
    </xf>
    <xf numFmtId="0" fontId="17" fillId="0" borderId="11" xfId="4" applyFont="1" applyBorder="1" applyAlignment="1">
      <alignment horizontal="center" vertical="center" wrapText="1"/>
    </xf>
    <xf numFmtId="0" fontId="17" fillId="4" borderId="9" xfId="3" applyFont="1" applyFill="1" applyBorder="1" applyAlignment="1">
      <alignment horizontal="center" wrapText="1"/>
    </xf>
    <xf numFmtId="0" fontId="19" fillId="4" borderId="11" xfId="3" applyFont="1" applyFill="1" applyBorder="1" applyAlignment="1">
      <alignment horizontal="center"/>
    </xf>
    <xf numFmtId="0" fontId="10" fillId="0" borderId="0" xfId="6" applyFont="1" applyFill="1" applyBorder="1" applyAlignment="1" applyProtection="1">
      <alignment horizontal="justify" wrapText="1"/>
    </xf>
    <xf numFmtId="164" fontId="17" fillId="4" borderId="0" xfId="4" applyNumberFormat="1" applyFont="1" applyFill="1" applyBorder="1" applyAlignment="1">
      <alignment horizontal="left" wrapText="1"/>
    </xf>
    <xf numFmtId="1" fontId="17" fillId="0" borderId="16" xfId="9" applyNumberFormat="1" applyFont="1" applyFill="1" applyBorder="1" applyAlignment="1">
      <alignment horizontal="center" vertical="center" wrapText="1"/>
    </xf>
    <xf numFmtId="1" fontId="17" fillId="0" borderId="9" xfId="9" applyNumberFormat="1" applyFont="1" applyFill="1" applyBorder="1" applyAlignment="1">
      <alignment horizontal="center" vertical="center" wrapText="1"/>
    </xf>
    <xf numFmtId="0" fontId="28" fillId="0" borderId="0" xfId="9" applyFont="1" applyFill="1" applyBorder="1" applyAlignment="1">
      <alignment horizontal="left" wrapText="1"/>
    </xf>
    <xf numFmtId="0" fontId="39" fillId="0" borderId="0" xfId="3" applyFont="1" applyFill="1" applyAlignment="1">
      <alignment horizontal="left" vertical="top" wrapText="1"/>
    </xf>
    <xf numFmtId="0" fontId="28" fillId="0" borderId="0" xfId="3" applyFont="1" applyAlignment="1">
      <alignment horizontal="left" wrapText="1"/>
    </xf>
    <xf numFmtId="0" fontId="28" fillId="0" borderId="0" xfId="4" applyFont="1" applyBorder="1" applyAlignment="1">
      <alignment horizontal="left" vertical="center" wrapText="1"/>
    </xf>
    <xf numFmtId="0" fontId="28" fillId="0" borderId="0" xfId="4" applyFont="1" applyBorder="1" applyAlignment="1">
      <alignment horizontal="left" vertical="center"/>
    </xf>
    <xf numFmtId="17" fontId="10" fillId="0" borderId="0" xfId="4" applyNumberFormat="1" applyFont="1" applyAlignment="1">
      <alignment horizontal="left" wrapText="1"/>
    </xf>
    <xf numFmtId="0" fontId="10" fillId="0" borderId="0" xfId="4" applyFont="1" applyAlignment="1">
      <alignment horizontal="left" wrapText="1"/>
    </xf>
    <xf numFmtId="0" fontId="3" fillId="0" borderId="0" xfId="4" applyNumberFormat="1" applyAlignment="1">
      <alignment horizontal="center"/>
    </xf>
    <xf numFmtId="0" fontId="3" fillId="0" borderId="0" xfId="4" applyNumberFormat="1" applyFill="1" applyBorder="1" applyAlignment="1">
      <alignment horizontal="center"/>
    </xf>
    <xf numFmtId="17" fontId="3" fillId="0" borderId="0" xfId="4" applyNumberFormat="1" applyAlignment="1">
      <alignment horizontal="center" vertical="center"/>
    </xf>
    <xf numFmtId="0" fontId="3" fillId="0" borderId="0" xfId="4" applyAlignment="1">
      <alignment horizontal="center"/>
    </xf>
    <xf numFmtId="168" fontId="3" fillId="0" borderId="0" xfId="4" applyNumberFormat="1" applyAlignment="1">
      <alignment horizontal="center"/>
    </xf>
    <xf numFmtId="0" fontId="3" fillId="0" borderId="0" xfId="4" applyNumberFormat="1" applyFill="1" applyBorder="1" applyAlignment="1">
      <alignment horizontal="center" vertical="center" wrapText="1"/>
    </xf>
    <xf numFmtId="168" fontId="3" fillId="0" borderId="0" xfId="4" applyNumberFormat="1" applyFill="1" applyBorder="1" applyAlignment="1">
      <alignment horizontal="center"/>
    </xf>
    <xf numFmtId="1" fontId="3" fillId="0" borderId="0" xfId="4" applyNumberFormat="1" applyAlignment="1">
      <alignment horizontal="left" vertical="top"/>
    </xf>
    <xf numFmtId="0" fontId="16" fillId="0" borderId="0" xfId="21" applyFill="1" applyAlignment="1" applyProtection="1">
      <alignment horizontal="left" vertical="top" wrapText="1" indent="2"/>
    </xf>
    <xf numFmtId="0" fontId="16" fillId="0" borderId="0" xfId="21" applyAlignment="1" applyProtection="1">
      <alignment horizontal="left" vertical="top" wrapText="1"/>
    </xf>
    <xf numFmtId="0" fontId="3" fillId="0" borderId="0" xfId="4" applyFont="1" applyAlignment="1">
      <alignment horizontal="left" wrapText="1"/>
    </xf>
    <xf numFmtId="0" fontId="3" fillId="0" borderId="0" xfId="4" applyAlignment="1">
      <alignment horizontal="left" wrapText="1"/>
    </xf>
    <xf numFmtId="0" fontId="16" fillId="0" borderId="0" xfId="21" applyAlignment="1" applyProtection="1">
      <alignment horizontal="left" wrapText="1" indent="2"/>
    </xf>
    <xf numFmtId="0" fontId="16" fillId="0" borderId="0" xfId="21" applyFill="1" applyAlignment="1" applyProtection="1">
      <alignment horizontal="left"/>
    </xf>
    <xf numFmtId="0" fontId="16" fillId="0" borderId="0" xfId="21" applyFill="1" applyAlignment="1" applyProtection="1"/>
    <xf numFmtId="0" fontId="16" fillId="0" borderId="0" xfId="21" applyFill="1" applyBorder="1" applyAlignment="1" applyProtection="1">
      <alignment horizontal="left" wrapText="1"/>
    </xf>
    <xf numFmtId="0" fontId="16" fillId="0" borderId="0" xfId="21" applyFill="1" applyAlignment="1" applyProtection="1">
      <alignment horizontal="left" wrapText="1"/>
    </xf>
    <xf numFmtId="0" fontId="3" fillId="0" borderId="0" xfId="4" applyFont="1" applyFill="1" applyBorder="1" applyAlignment="1">
      <alignment horizontal="left" wrapText="1"/>
    </xf>
    <xf numFmtId="0" fontId="3" fillId="0" borderId="0" xfId="4" applyFill="1" applyAlignment="1">
      <alignment horizontal="left" wrapText="1"/>
    </xf>
  </cellXfs>
  <cellStyles count="23">
    <cellStyle name="Hyperlink 3 3" xfId="19"/>
    <cellStyle name="Link" xfId="6" builtinId="8"/>
    <cellStyle name="Link 2" xfId="20"/>
    <cellStyle name="Link 2 2" xfId="21"/>
    <cellStyle name="Link 3" xfId="7"/>
    <cellStyle name="Link 4" xfId="17"/>
    <cellStyle name="Standard" xfId="0" builtinId="0"/>
    <cellStyle name="Standard 2 11" xfId="22"/>
    <cellStyle name="Standard 2 2 2" xfId="4"/>
    <cellStyle name="Standard 2 2 5" xfId="8"/>
    <cellStyle name="Standard 2 3" xfId="3"/>
    <cellStyle name="Standard 24" xfId="18"/>
    <cellStyle name="Standard 3" xfId="10"/>
    <cellStyle name="Standard 3 4" xfId="15"/>
    <cellStyle name="Standard 4 2" xfId="11"/>
    <cellStyle name="Standard 6" xfId="13"/>
    <cellStyle name="Standard 8" xfId="2"/>
    <cellStyle name="Standard 8 2" xfId="16"/>
    <cellStyle name="Standard_Entwurf_Kreisheft_18_08_2009" xfId="1"/>
    <cellStyle name="Standard_qheftd" xfId="9"/>
    <cellStyle name="Standard_qheftd 2" xfId="12"/>
    <cellStyle name="Standard_Vorlage Infoseite" xfId="5"/>
    <cellStyle name="Standard_Vorlage Publikation"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8BD21D30-EC42-11CE-9E0D-00AA006002F3}" ax:persistence="persistStreamInit" r:id="rId1"/>
</file>

<file path=xl/charts/_rels/chart1.xml.rels><?xml version="1.0" encoding="UTF-8" standalone="yes"?>
<Relationships xmlns="http://schemas.openxmlformats.org/package/2006/relationships"><Relationship Id="rId1" Type="http://schemas.openxmlformats.org/officeDocument/2006/relationships/image" Target="../media/image6.png"/></Relationships>
</file>

<file path=xl/charts/_rels/chart2.xml.rels><?xml version="1.0" encoding="UTF-8" standalone="yes"?>
<Relationships xmlns="http://schemas.openxmlformats.org/package/2006/relationships"><Relationship Id="rId1" Type="http://schemas.openxmlformats.org/officeDocument/2006/relationships/image" Target="../media/image6.png"/></Relationships>
</file>

<file path=xl/charts/_rels/chart3.xml.rels><?xml version="1.0" encoding="UTF-8" standalone="yes"?>
<Relationships xmlns="http://schemas.openxmlformats.org/package/2006/relationships"><Relationship Id="rId1" Type="http://schemas.openxmlformats.org/officeDocument/2006/relationships/image" Target="../media/image6.png"/></Relationships>
</file>

<file path=xl/charts/_rels/chart4.xml.rels><?xml version="1.0" encoding="UTF-8" standalone="yes"?>
<Relationships xmlns="http://schemas.openxmlformats.org/package/2006/relationships"><Relationship Id="rId1" Type="http://schemas.openxmlformats.org/officeDocument/2006/relationships/image" Target="../media/image6.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9278131634819531E-2"/>
          <c:y val="3.40135455096085E-2"/>
          <c:w val="0.90764331210191085"/>
          <c:h val="0.93878174679625559"/>
        </c:manualLayout>
      </c:layout>
      <c:barChart>
        <c:barDir val="bar"/>
        <c:grouping val="clustered"/>
        <c:varyColors val="0"/>
        <c:ser>
          <c:idx val="0"/>
          <c:order val="0"/>
          <c:spPr>
            <a:solidFill>
              <a:srgbClr val="969696"/>
            </a:solidFill>
            <a:ln w="25400">
              <a:noFill/>
            </a:ln>
          </c:spPr>
          <c:invertIfNegative val="0"/>
          <c:dLbls>
            <c:dLbl>
              <c:idx val="0"/>
              <c:tx>
                <c:strRef>
                  <c:f>Daten_Diagramme!$D$6</c:f>
                  <c:strCache>
                    <c:ptCount val="1"/>
                    <c:pt idx="0">
                      <c:v>0.2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{DED429E0-FA53-4B48-9D18-A3833FF29656}</c15:txfldGUID>
                      <c15:f>Daten_Diagramme!$D$6</c15:f>
                      <c15:dlblFieldTableCache>
                        <c:ptCount val="1"/>
                        <c:pt idx="0">
                          <c:v>0.2</c:v>
                        </c:pt>
                      </c15:dlblFieldTableCache>
                    </c15:dlblFTEntry>
                  </c15:dlblFieldTable>
                  <c15:showDataLabelsRange val="0"/>
                </c:ext>
                <c:ext xmlns:c16="http://schemas.microsoft.com/office/drawing/2014/chart" uri="{C3380CC4-5D6E-409C-BE32-E72D297353CC}">
                  <c16:uniqueId val="{00000000-6626-46B5-BA0E-62A18F0913BF}"/>
                </c:ext>
              </c:extLst>
            </c:dLbl>
            <c:dLbl>
              <c:idx val="1"/>
              <c:tx>
                <c:strRef>
                  <c:f>Daten_Diagramme!$D$7</c:f>
                  <c:strCache>
                    <c:ptCount val="1"/>
                    <c:pt idx="0">
                      <c:v>-0.5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{02C1BAA8-AC63-4DB0-9DE0-102315B9185A}</c15:txfldGUID>
                      <c15:f>Daten_Diagramme!$D$7</c15:f>
                      <c15:dlblFieldTableCache>
                        <c:ptCount val="1"/>
                        <c:pt idx="0">
                          <c:v>-0.5</c:v>
                        </c:pt>
                      </c15:dlblFieldTableCache>
                    </c15:dlblFTEntry>
                  </c15:dlblFieldTable>
                  <c15:showDataLabelsRange val="0"/>
                </c:ext>
                <c:ext xmlns:c16="http://schemas.microsoft.com/office/drawing/2014/chart" uri="{C3380CC4-5D6E-409C-BE32-E72D297353CC}">
                  <c16:uniqueId val="{00000001-6626-46B5-BA0E-62A18F0913BF}"/>
                </c:ext>
              </c:extLst>
            </c:dLbl>
            <c:dLbl>
              <c:idx val="2"/>
              <c:tx>
                <c:strRef>
                  <c:f>Daten_Diagramme!$D$8</c:f>
                  <c:strCache>
                    <c:ptCount val="1"/>
                    <c:pt idx="0">
                      <c:v>-0.4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{E10B4882-33FA-455A-9C17-48EA2A65B19A}</c15:txfldGUID>
                      <c15:f>Daten_Diagramme!$D$8</c15:f>
                      <c15:dlblFieldTableCache>
                        <c:ptCount val="1"/>
                        <c:pt idx="0">
                          <c:v>-0.4</c:v>
                        </c:pt>
                      </c15:dlblFieldTableCache>
                    </c15:dlblFTEntry>
                  </c15:dlblFieldTable>
                  <c15:showDataLabelsRange val="0"/>
                </c:ext>
                <c:ext xmlns:c16="http://schemas.microsoft.com/office/drawing/2014/chart" uri="{C3380CC4-5D6E-409C-BE32-E72D297353CC}">
                  <c16:uniqueId val="{00000002-6626-46B5-BA0E-62A18F0913BF}"/>
                </c:ext>
              </c:extLst>
            </c:dLbl>
            <c:dLbl>
              <c:idx val="3"/>
              <c:tx>
                <c:strRef>
                  <c:f>Daten_Diagramme!$D$9</c:f>
                  <c:strCache>
                    <c:ptCount val="1"/>
                    <c:pt idx="0">
                      <c:v>-0.4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{4E0B2BF6-718F-498B-AFE5-34D5F8891928}</c15:txfldGUID>
                      <c15:f>Daten_Diagramme!$D$9</c15:f>
                      <c15:dlblFieldTableCache>
                        <c:ptCount val="1"/>
                        <c:pt idx="0">
                          <c:v>-0.4</c:v>
                        </c:pt>
                      </c15:dlblFieldTableCache>
                    </c15:dlblFTEntry>
                  </c15:dlblFieldTable>
                  <c15:showDataLabelsRange val="0"/>
                </c:ext>
                <c:ext xmlns:c16="http://schemas.microsoft.com/office/drawing/2014/chart" uri="{C3380CC4-5D6E-409C-BE32-E72D297353CC}">
                  <c16:uniqueId val="{00000003-6626-46B5-BA0E-62A18F0913BF}"/>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Daten_Diagramme!$B$6:$B$9</c:f>
              <c:numCache>
                <c:formatCode>#,#00</c:formatCode>
                <c:ptCount val="4"/>
                <c:pt idx="0">
                  <c:v>0.20454155298174101</c:v>
                </c:pt>
                <c:pt idx="1">
                  <c:v>-0.45863335674979511</c:v>
                </c:pt>
                <c:pt idx="2">
                  <c:v>-0.42018167922338923</c:v>
                </c:pt>
                <c:pt idx="3">
                  <c:v>-0.43106050625786746</c:v>
                </c:pt>
              </c:numCache>
            </c:numRef>
          </c:val>
          <c:extLst>
            <c:ext xmlns:c16="http://schemas.microsoft.com/office/drawing/2014/chart" uri="{C3380CC4-5D6E-409C-BE32-E72D297353CC}">
              <c16:uniqueId val="{00000004-6626-46B5-BA0E-62A18F0913BF}"/>
            </c:ext>
          </c:extLst>
        </c:ser>
        <c:ser>
          <c:idx val="1"/>
          <c:order val="1"/>
          <c:spPr>
            <a:noFill/>
            <a:ln w="25400">
              <a:noFill/>
            </a:ln>
          </c:spPr>
          <c:invertIfNegative val="0"/>
          <c:dLbls>
            <c:dLbl>
              <c:idx val="0"/>
              <c:tx>
                <c:strRef>
                  <c:f>Daten_Diagramme!$F$6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{2A38C173-8B48-4CB2-BD27-9EEC80441220}</c15:txfldGUID>
                      <c15:f>Daten_Diagramme!$F$6</c15:f>
                      <c15:dlblFieldTableCache>
                        <c:ptCount val="1"/>
                      </c15:dlblFieldTableCache>
                    </c15:dlblFTEntry>
                  </c15:dlblFieldTable>
                  <c15:showDataLabelsRange val="0"/>
                </c:ext>
                <c:ext xmlns:c16="http://schemas.microsoft.com/office/drawing/2014/chart" uri="{C3380CC4-5D6E-409C-BE32-E72D297353CC}">
                  <c16:uniqueId val="{00000005-6626-46B5-BA0E-62A18F0913BF}"/>
                </c:ext>
              </c:extLst>
            </c:dLbl>
            <c:dLbl>
              <c:idx val="1"/>
              <c:tx>
                <c:strRef>
                  <c:f>Daten_Diagramme!$F$7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{6DB0CBF6-5399-49AE-AE2D-107D1FADBC30}</c15:txfldGUID>
                      <c15:f>Daten_Diagramme!$F$7</c15:f>
                      <c15:dlblFieldTableCache>
                        <c:ptCount val="1"/>
                      </c15:dlblFieldTableCache>
                    </c15:dlblFTEntry>
                  </c15:dlblFieldTable>
                  <c15:showDataLabelsRange val="0"/>
                </c:ext>
                <c:ext xmlns:c16="http://schemas.microsoft.com/office/drawing/2014/chart" uri="{C3380CC4-5D6E-409C-BE32-E72D297353CC}">
                  <c16:uniqueId val="{00000006-6626-46B5-BA0E-62A18F0913BF}"/>
                </c:ext>
              </c:extLst>
            </c:dLbl>
            <c:dLbl>
              <c:idx val="2"/>
              <c:tx>
                <c:strRef>
                  <c:f>Daten_Diagramme!$F$8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{56090F32-84D4-4797-8DC4-8D5599D8FC15}</c15:txfldGUID>
                      <c15:f>Daten_Diagramme!$F$8</c15:f>
                      <c15:dlblFieldTableCache>
                        <c:ptCount val="1"/>
                      </c15:dlblFieldTableCache>
                    </c15:dlblFTEntry>
                  </c15:dlblFieldTable>
                  <c15:showDataLabelsRange val="0"/>
                </c:ext>
                <c:ext xmlns:c16="http://schemas.microsoft.com/office/drawing/2014/chart" uri="{C3380CC4-5D6E-409C-BE32-E72D297353CC}">
                  <c16:uniqueId val="{00000007-6626-46B5-BA0E-62A18F0913BF}"/>
                </c:ext>
              </c:extLst>
            </c:dLbl>
            <c:dLbl>
              <c:idx val="3"/>
              <c:tx>
                <c:strRef>
                  <c:f>Daten_Diagramme!$F$9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{9CB4B0D6-7E1C-4BB0-8728-6FBF8E4B782A}</c15:txfldGUID>
                      <c15:f>Daten_Diagramme!$F$9</c15:f>
                      <c15:dlblFieldTableCache>
                        <c:ptCount val="1"/>
                      </c15:dlblFieldTableCache>
                    </c15:dlblFTEntry>
                  </c15:dlblFieldTable>
                  <c15:showDataLabelsRange val="0"/>
                </c:ext>
                <c:ext xmlns:c16="http://schemas.microsoft.com/office/drawing/2014/chart" uri="{C3380CC4-5D6E-409C-BE32-E72D297353CC}">
                  <c16:uniqueId val="{00000008-6626-46B5-BA0E-62A18F0913BF}"/>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Daten_Diagramme!$H$6:$H$9</c:f>
              <c:numCache>
                <c:formatCode>#,#00</c:formatCode>
                <c:ptCount val="4"/>
                <c:pt idx="0">
                  <c:v>0</c:v>
                </c:pt>
                <c:pt idx="1">
                  <c:v>0</c:v>
                </c:pt>
                <c:pt idx="2">
                  <c:v>0</c:v>
                </c:pt>
                <c:pt idx="3">
                  <c:v>0</c:v>
                </c:pt>
              </c:numCache>
            </c:numRef>
          </c:val>
          <c:extLst>
            <c:ext xmlns:c16="http://schemas.microsoft.com/office/drawing/2014/chart" uri="{C3380CC4-5D6E-409C-BE32-E72D297353CC}">
              <c16:uniqueId val="{00000009-6626-46B5-BA0E-62A18F0913BF}"/>
            </c:ext>
          </c:extLst>
        </c:ser>
        <c:dLbls>
          <c:showLegendKey val="0"/>
          <c:showVal val="1"/>
          <c:showCatName val="0"/>
          <c:showSerName val="0"/>
          <c:showPercent val="0"/>
          <c:showBubbleSize val="0"/>
        </c:dLbls>
        <c:gapWidth val="100"/>
        <c:overlap val="100"/>
        <c:axId val="296103672"/>
        <c:axId val="296104064"/>
      </c:barChart>
      <c:scatterChart>
        <c:scatterStyle val="lineMarker"/>
        <c:varyColors val="0"/>
        <c:ser>
          <c:idx val="2"/>
          <c:order val="2"/>
          <c:spPr>
            <a:ln w="28575">
              <a:noFill/>
            </a:ln>
          </c:spPr>
          <c:marker>
            <c:symbol val="picture"/>
            <c:spPr>
              <a:blipFill dpi="0" rotWithShape="0">
                <a:blip xmlns:r="http://schemas.openxmlformats.org/officeDocument/2006/relationships" r:embed="rId1"/>
                <a:srcRect/>
                <a:stretch>
                  <a:fillRect/>
                </a:stretch>
              </a:blipFill>
              <a:ln w="25400">
                <a:noFill/>
              </a:ln>
            </c:spPr>
          </c:marker>
          <c:dLbls>
            <c:delete val="1"/>
          </c:dLbls>
          <c:xVal>
            <c:numRef>
              <c:f>Daten_Diagramme!$K$6:$K$9</c:f>
              <c:numCache>
                <c:formatCode>General</c:formatCode>
                <c:ptCount val="4"/>
                <c:pt idx="0">
                  <c:v>#N/A</c:v>
                </c:pt>
                <c:pt idx="1">
                  <c:v>#N/A</c:v>
                </c:pt>
                <c:pt idx="2">
                  <c:v>#N/A</c:v>
                </c:pt>
                <c:pt idx="3">
                  <c:v>#N/A</c:v>
                </c:pt>
              </c:numCache>
            </c:numRef>
          </c:xVal>
          <c:yVal>
            <c:numRef>
              <c:f>Daten_Diagramme!$J$6:$J$9</c:f>
              <c:numCache>
                <c:formatCode>General</c:formatCode>
                <c:ptCount val="4"/>
                <c:pt idx="0">
                  <c:v>#N/A</c:v>
                </c:pt>
                <c:pt idx="1">
                  <c:v>#N/A</c:v>
                </c:pt>
                <c:pt idx="2">
                  <c:v>#N/A</c:v>
                </c:pt>
                <c:pt idx="3">
                  <c:v>#N/A</c:v>
                </c:pt>
              </c:numCache>
            </c:numRef>
          </c:yVal>
          <c:smooth val="0"/>
          <c:extLst>
            <c:ext xmlns:c16="http://schemas.microsoft.com/office/drawing/2014/chart" uri="{C3380CC4-5D6E-409C-BE32-E72D297353CC}">
              <c16:uniqueId val="{0000000A-6626-46B5-BA0E-62A18F0913BF}"/>
            </c:ext>
          </c:extLst>
        </c:ser>
        <c:dLbls>
          <c:showLegendKey val="0"/>
          <c:showVal val="1"/>
          <c:showCatName val="0"/>
          <c:showSerName val="0"/>
          <c:showPercent val="0"/>
          <c:showBubbleSize val="0"/>
        </c:dLbls>
        <c:axId val="296104456"/>
        <c:axId val="296104848"/>
      </c:scatterChart>
      <c:catAx>
        <c:axId val="296103672"/>
        <c:scaling>
          <c:orientation val="maxMin"/>
        </c:scaling>
        <c:delete val="0"/>
        <c:axPos val="l"/>
        <c:majorTickMark val="none"/>
        <c:minorTickMark val="none"/>
        <c:tickLblPos val="none"/>
        <c:spPr>
          <a:noFill/>
          <a:ln w="1270">
            <a:solidFill>
              <a:srgbClr val="000000"/>
            </a:solidFill>
            <a:prstDash val="solid"/>
          </a:ln>
        </c:spPr>
        <c:crossAx val="296104064"/>
        <c:crosses val="autoZero"/>
        <c:auto val="1"/>
        <c:lblAlgn val="ctr"/>
        <c:lblOffset val="100"/>
        <c:tickMarkSkip val="1"/>
        <c:noMultiLvlLbl val="0"/>
      </c:catAx>
      <c:valAx>
        <c:axId val="296104064"/>
        <c:scaling>
          <c:orientation val="minMax"/>
          <c:max val="50"/>
          <c:min val="-50"/>
        </c:scaling>
        <c:delete val="1"/>
        <c:axPos val="t"/>
        <c:numFmt formatCode="#,#00" sourceLinked="1"/>
        <c:majorTickMark val="out"/>
        <c:minorTickMark val="none"/>
        <c:tickLblPos val="none"/>
        <c:crossAx val="296103672"/>
        <c:crosses val="autoZero"/>
        <c:crossBetween val="between"/>
        <c:majorUnit val="10"/>
        <c:minorUnit val="5"/>
      </c:valAx>
      <c:valAx>
        <c:axId val="296104456"/>
        <c:scaling>
          <c:orientation val="minMax"/>
        </c:scaling>
        <c:delete val="1"/>
        <c:axPos val="t"/>
        <c:numFmt formatCode="General" sourceLinked="1"/>
        <c:majorTickMark val="out"/>
        <c:minorTickMark val="none"/>
        <c:tickLblPos val="none"/>
        <c:crossAx val="296104848"/>
        <c:crossesAt val="40"/>
        <c:crossBetween val="midCat"/>
      </c:valAx>
      <c:valAx>
        <c:axId val="296104848"/>
        <c:scaling>
          <c:orientation val="maxMin"/>
          <c:max val="40"/>
          <c:min val="0"/>
        </c:scaling>
        <c:delete val="1"/>
        <c:axPos val="r"/>
        <c:numFmt formatCode="General" sourceLinked="1"/>
        <c:majorTickMark val="out"/>
        <c:minorTickMark val="none"/>
        <c:tickLblPos val="none"/>
        <c:crossAx val="296104456"/>
        <c:crosses val="max"/>
        <c:crossBetween val="midCat"/>
        <c:majorUnit val="10"/>
        <c:minorUnit val="5"/>
      </c:valAx>
      <c:spPr>
        <a:noFill/>
        <a:ln>
          <a:noFill/>
        </a:ln>
      </c:spPr>
    </c:plotArea>
    <c:plotVisOnly val="1"/>
    <c:dispBlanksAs val="gap"/>
    <c:showDLblsOverMax val="0"/>
  </c:chart>
  <c:spPr>
    <a:noFill/>
    <a:ln w="9525">
      <a:noFill/>
    </a:ln>
  </c:spPr>
  <c:txPr>
    <a:bodyPr/>
    <a:lstStyle/>
    <a:p>
      <a:pPr>
        <a:defRPr sz="3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7770700636942734E-2"/>
          <c:y val="3.4013831405661492E-2"/>
          <c:w val="0.90764331210191085"/>
          <c:h val="0.93878174679625559"/>
        </c:manualLayout>
      </c:layout>
      <c:barChart>
        <c:barDir val="bar"/>
        <c:grouping val="clustered"/>
        <c:varyColors val="0"/>
        <c:ser>
          <c:idx val="0"/>
          <c:order val="0"/>
          <c:spPr>
            <a:solidFill>
              <a:srgbClr val="969696"/>
            </a:solidFill>
            <a:ln w="25400">
              <a:noFill/>
            </a:ln>
          </c:spPr>
          <c:invertIfNegative val="0"/>
          <c:dLbls>
            <c:dLbl>
              <c:idx val="0"/>
              <c:tx>
                <c:strRef>
                  <c:f>Daten_Diagramme!$E$6</c:f>
                  <c:strCache>
                    <c:ptCount val="1"/>
                    <c:pt idx="0">
                      <c:v>-5.3</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{FA5443D8-25AE-40C3-B385-5CCEA85E75F3}</c15:txfldGUID>
                      <c15:f>Daten_Diagramme!$E$6</c15:f>
                      <c15:dlblFieldTableCache>
                        <c:ptCount val="1"/>
                        <c:pt idx="0">
                          <c:v>-5.3</c:v>
                        </c:pt>
                      </c15:dlblFieldTableCache>
                    </c15:dlblFTEntry>
                  </c15:dlblFieldTable>
                  <c15:showDataLabelsRange val="0"/>
                </c:ext>
                <c:ext xmlns:c16="http://schemas.microsoft.com/office/drawing/2014/chart" uri="{C3380CC4-5D6E-409C-BE32-E72D297353CC}">
                  <c16:uniqueId val="{00000000-7BD1-443B-A6C1-7EC43100A9E7}"/>
                </c:ext>
              </c:extLst>
            </c:dLbl>
            <c:dLbl>
              <c:idx val="1"/>
              <c:tx>
                <c:strRef>
                  <c:f>Daten_Diagramme!$E$7</c:f>
                  <c:strCache>
                    <c:ptCount val="1"/>
                    <c:pt idx="0">
                      <c:v>-4.6</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{9F3F5DF2-B6A9-44C6-91D7-FE804EA019A0}</c15:txfldGUID>
                      <c15:f>Daten_Diagramme!$E$7</c15:f>
                      <c15:dlblFieldTableCache>
                        <c:ptCount val="1"/>
                        <c:pt idx="0">
                          <c:v>-4.6</c:v>
                        </c:pt>
                      </c15:dlblFieldTableCache>
                    </c15:dlblFTEntry>
                  </c15:dlblFieldTable>
                  <c15:showDataLabelsRange val="0"/>
                </c:ext>
                <c:ext xmlns:c16="http://schemas.microsoft.com/office/drawing/2014/chart" uri="{C3380CC4-5D6E-409C-BE32-E72D297353CC}">
                  <c16:uniqueId val="{00000001-7BD1-443B-A6C1-7EC43100A9E7}"/>
                </c:ext>
              </c:extLst>
            </c:dLbl>
            <c:dLbl>
              <c:idx val="2"/>
              <c:tx>
                <c:strRef>
                  <c:f>Daten_Diagramme!$E$8</c:f>
                  <c:strCache>
                    <c:ptCount val="1"/>
                    <c:pt idx="0">
                      <c:v>-5.2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{F0372846-FD5C-480E-BDCA-F666E803E5B9}</c15:txfldGUID>
                      <c15:f>Daten_Diagramme!$E$8</c15:f>
                      <c15:dlblFieldTableCache>
                        <c:ptCount val="1"/>
                        <c:pt idx="0">
                          <c:v>-5.2</c:v>
                        </c:pt>
                      </c15:dlblFieldTableCache>
                    </c15:dlblFTEntry>
                  </c15:dlblFieldTable>
                  <c15:showDataLabelsRange val="0"/>
                </c:ext>
                <c:ext xmlns:c16="http://schemas.microsoft.com/office/drawing/2014/chart" uri="{C3380CC4-5D6E-409C-BE32-E72D297353CC}">
                  <c16:uniqueId val="{00000002-7BD1-443B-A6C1-7EC43100A9E7}"/>
                </c:ext>
              </c:extLst>
            </c:dLbl>
            <c:dLbl>
              <c:idx val="3"/>
              <c:tx>
                <c:strRef>
                  <c:f>Daten_Diagramme!$E$9</c:f>
                  <c:strCache>
                    <c:ptCount val="1"/>
                    <c:pt idx="0">
                      <c:v>-4.8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{5DA1D61A-8C52-41DB-B5A8-6AF9472BB4B2}</c15:txfldGUID>
                      <c15:f>Daten_Diagramme!$E$9</c15:f>
                      <c15:dlblFieldTableCache>
                        <c:ptCount val="1"/>
                        <c:pt idx="0">
                          <c:v>-4.8</c:v>
                        </c:pt>
                      </c15:dlblFieldTableCache>
                    </c15:dlblFTEntry>
                  </c15:dlblFieldTable>
                  <c15:showDataLabelsRange val="0"/>
                </c:ext>
                <c:ext xmlns:c16="http://schemas.microsoft.com/office/drawing/2014/chart" uri="{C3380CC4-5D6E-409C-BE32-E72D297353CC}">
                  <c16:uniqueId val="{00000003-7BD1-443B-A6C1-7EC43100A9E7}"/>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Daten_Diagramme!$C$6:$C$9</c:f>
              <c:numCache>
                <c:formatCode>#,#00</c:formatCode>
                <c:ptCount val="4"/>
                <c:pt idx="0">
                  <c:v>-5.3148777269281524</c:v>
                </c:pt>
                <c:pt idx="1">
                  <c:v>-4.5742138706348774</c:v>
                </c:pt>
                <c:pt idx="2">
                  <c:v>-5.1591862090386709</c:v>
                </c:pt>
                <c:pt idx="3">
                  <c:v>-4.8035942118008572</c:v>
                </c:pt>
              </c:numCache>
            </c:numRef>
          </c:val>
          <c:extLst>
            <c:ext xmlns:c16="http://schemas.microsoft.com/office/drawing/2014/chart" uri="{C3380CC4-5D6E-409C-BE32-E72D297353CC}">
              <c16:uniqueId val="{00000004-7BD1-443B-A6C1-7EC43100A9E7}"/>
            </c:ext>
          </c:extLst>
        </c:ser>
        <c:ser>
          <c:idx val="1"/>
          <c:order val="1"/>
          <c:spPr>
            <a:noFill/>
            <a:ln w="25400">
              <a:noFill/>
            </a:ln>
          </c:spPr>
          <c:invertIfNegative val="0"/>
          <c:dLbls>
            <c:dLbl>
              <c:idx val="0"/>
              <c:tx>
                <c:strRef>
                  <c:f>Daten_Diagramme!$G$6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{606046E7-8A66-4437-807B-7F8A747C2679}</c15:txfldGUID>
                      <c15:f>Daten_Diagramme!$G$6</c15:f>
                      <c15:dlblFieldTableCache>
                        <c:ptCount val="1"/>
                      </c15:dlblFieldTableCache>
                    </c15:dlblFTEntry>
                  </c15:dlblFieldTable>
                  <c15:showDataLabelsRange val="0"/>
                </c:ext>
                <c:ext xmlns:c16="http://schemas.microsoft.com/office/drawing/2014/chart" uri="{C3380CC4-5D6E-409C-BE32-E72D297353CC}">
                  <c16:uniqueId val="{00000005-7BD1-443B-A6C1-7EC43100A9E7}"/>
                </c:ext>
              </c:extLst>
            </c:dLbl>
            <c:dLbl>
              <c:idx val="1"/>
              <c:tx>
                <c:strRef>
                  <c:f>Daten_Diagramme!$G$7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{3BA7E7D6-76D3-4B43-902B-B83960061DE8}</c15:txfldGUID>
                      <c15:f>Daten_Diagramme!$G$7</c15:f>
                      <c15:dlblFieldTableCache>
                        <c:ptCount val="1"/>
                      </c15:dlblFieldTableCache>
                    </c15:dlblFTEntry>
                  </c15:dlblFieldTable>
                  <c15:showDataLabelsRange val="0"/>
                </c:ext>
                <c:ext xmlns:c16="http://schemas.microsoft.com/office/drawing/2014/chart" uri="{C3380CC4-5D6E-409C-BE32-E72D297353CC}">
                  <c16:uniqueId val="{00000006-7BD1-443B-A6C1-7EC43100A9E7}"/>
                </c:ext>
              </c:extLst>
            </c:dLbl>
            <c:dLbl>
              <c:idx val="2"/>
              <c:tx>
                <c:strRef>
                  <c:f>Daten_Diagramme!$G$8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{E9604E2B-84FE-4358-B405-6349EB3F1E4D}</c15:txfldGUID>
                      <c15:f>Daten_Diagramme!$G$8</c15:f>
                      <c15:dlblFieldTableCache>
                        <c:ptCount val="1"/>
                      </c15:dlblFieldTableCache>
                    </c15:dlblFTEntry>
                  </c15:dlblFieldTable>
                  <c15:showDataLabelsRange val="0"/>
                </c:ext>
                <c:ext xmlns:c16="http://schemas.microsoft.com/office/drawing/2014/chart" uri="{C3380CC4-5D6E-409C-BE32-E72D297353CC}">
                  <c16:uniqueId val="{00000007-7BD1-443B-A6C1-7EC43100A9E7}"/>
                </c:ext>
              </c:extLst>
            </c:dLbl>
            <c:dLbl>
              <c:idx val="3"/>
              <c:tx>
                <c:strRef>
                  <c:f>Daten_Diagramme!$G$9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{F4B1ED07-2492-46EC-B203-BE5A3D72FAF0}</c15:txfldGUID>
                      <c15:f>Daten_Diagramme!$G$9</c15:f>
                      <c15:dlblFieldTableCache>
                        <c:ptCount val="1"/>
                      </c15:dlblFieldTableCache>
                    </c15:dlblFTEntry>
                  </c15:dlblFieldTable>
                  <c15:showDataLabelsRange val="0"/>
                </c:ext>
                <c:ext xmlns:c16="http://schemas.microsoft.com/office/drawing/2014/chart" uri="{C3380CC4-5D6E-409C-BE32-E72D297353CC}">
                  <c16:uniqueId val="{00000008-7BD1-443B-A6C1-7EC43100A9E7}"/>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Daten_Diagramme!$I$6:$I$9</c:f>
              <c:numCache>
                <c:formatCode>#,#00</c:formatCode>
                <c:ptCount val="4"/>
                <c:pt idx="0">
                  <c:v>0</c:v>
                </c:pt>
                <c:pt idx="1">
                  <c:v>0</c:v>
                </c:pt>
                <c:pt idx="2">
                  <c:v>0</c:v>
                </c:pt>
                <c:pt idx="3">
                  <c:v>0</c:v>
                </c:pt>
              </c:numCache>
            </c:numRef>
          </c:val>
          <c:extLst>
            <c:ext xmlns:c16="http://schemas.microsoft.com/office/drawing/2014/chart" uri="{C3380CC4-5D6E-409C-BE32-E72D297353CC}">
              <c16:uniqueId val="{00000009-7BD1-443B-A6C1-7EC43100A9E7}"/>
            </c:ext>
          </c:extLst>
        </c:ser>
        <c:dLbls>
          <c:showLegendKey val="0"/>
          <c:showVal val="1"/>
          <c:showCatName val="0"/>
          <c:showSerName val="0"/>
          <c:showPercent val="0"/>
          <c:showBubbleSize val="0"/>
        </c:dLbls>
        <c:gapWidth val="100"/>
        <c:overlap val="100"/>
        <c:axId val="296107200"/>
        <c:axId val="297289736"/>
      </c:barChart>
      <c:scatterChart>
        <c:scatterStyle val="lineMarker"/>
        <c:varyColors val="0"/>
        <c:ser>
          <c:idx val="2"/>
          <c:order val="2"/>
          <c:spPr>
            <a:ln w="28575">
              <a:noFill/>
            </a:ln>
          </c:spPr>
          <c:marker>
            <c:symbol val="picture"/>
            <c:spPr>
              <a:blipFill dpi="0" rotWithShape="0">
                <a:blip xmlns:r="http://schemas.openxmlformats.org/officeDocument/2006/relationships" r:embed="rId1"/>
                <a:srcRect/>
                <a:stretch>
                  <a:fillRect/>
                </a:stretch>
              </a:blipFill>
              <a:ln w="25400">
                <a:noFill/>
              </a:ln>
            </c:spPr>
          </c:marker>
          <c:dLbls>
            <c:delete val="1"/>
          </c:dLbls>
          <c:xVal>
            <c:numRef>
              <c:f>Daten_Diagramme!$M$6:$M$9</c:f>
              <c:numCache>
                <c:formatCode>General</c:formatCode>
                <c:ptCount val="4"/>
                <c:pt idx="0">
                  <c:v>#N/A</c:v>
                </c:pt>
                <c:pt idx="1">
                  <c:v>#N/A</c:v>
                </c:pt>
                <c:pt idx="2">
                  <c:v>#N/A</c:v>
                </c:pt>
                <c:pt idx="3">
                  <c:v>#N/A</c:v>
                </c:pt>
              </c:numCache>
            </c:numRef>
          </c:xVal>
          <c:yVal>
            <c:numRef>
              <c:f>Daten_Diagramme!$L$6:$L$9</c:f>
              <c:numCache>
                <c:formatCode>General</c:formatCode>
                <c:ptCount val="4"/>
                <c:pt idx="0">
                  <c:v>#N/A</c:v>
                </c:pt>
                <c:pt idx="1">
                  <c:v>#N/A</c:v>
                </c:pt>
                <c:pt idx="2">
                  <c:v>#N/A</c:v>
                </c:pt>
                <c:pt idx="3">
                  <c:v>#N/A</c:v>
                </c:pt>
              </c:numCache>
            </c:numRef>
          </c:yVal>
          <c:smooth val="0"/>
          <c:extLst>
            <c:ext xmlns:c16="http://schemas.microsoft.com/office/drawing/2014/chart" uri="{C3380CC4-5D6E-409C-BE32-E72D297353CC}">
              <c16:uniqueId val="{0000000A-7BD1-443B-A6C1-7EC43100A9E7}"/>
            </c:ext>
          </c:extLst>
        </c:ser>
        <c:dLbls>
          <c:showLegendKey val="0"/>
          <c:showVal val="1"/>
          <c:showCatName val="0"/>
          <c:showSerName val="0"/>
          <c:showPercent val="0"/>
          <c:showBubbleSize val="0"/>
        </c:dLbls>
        <c:axId val="297290128"/>
        <c:axId val="297290520"/>
      </c:scatterChart>
      <c:catAx>
        <c:axId val="296107200"/>
        <c:scaling>
          <c:orientation val="maxMin"/>
        </c:scaling>
        <c:delete val="0"/>
        <c:axPos val="l"/>
        <c:majorTickMark val="none"/>
        <c:minorTickMark val="none"/>
        <c:tickLblPos val="none"/>
        <c:spPr>
          <a:ln w="1270">
            <a:solidFill>
              <a:srgbClr val="000000"/>
            </a:solidFill>
            <a:prstDash val="solid"/>
          </a:ln>
        </c:spPr>
        <c:crossAx val="297289736"/>
        <c:crosses val="autoZero"/>
        <c:auto val="1"/>
        <c:lblAlgn val="ctr"/>
        <c:lblOffset val="100"/>
        <c:tickMarkSkip val="1"/>
        <c:noMultiLvlLbl val="0"/>
      </c:catAx>
      <c:valAx>
        <c:axId val="297289736"/>
        <c:scaling>
          <c:orientation val="minMax"/>
          <c:max val="50"/>
          <c:min val="-50"/>
        </c:scaling>
        <c:delete val="1"/>
        <c:axPos val="t"/>
        <c:numFmt formatCode="#,#00" sourceLinked="1"/>
        <c:majorTickMark val="out"/>
        <c:minorTickMark val="none"/>
        <c:tickLblPos val="none"/>
        <c:crossAx val="296107200"/>
        <c:crosses val="autoZero"/>
        <c:crossBetween val="between"/>
        <c:majorUnit val="10"/>
        <c:minorUnit val="5"/>
      </c:valAx>
      <c:valAx>
        <c:axId val="297290128"/>
        <c:scaling>
          <c:orientation val="minMax"/>
        </c:scaling>
        <c:delete val="1"/>
        <c:axPos val="b"/>
        <c:numFmt formatCode="General" sourceLinked="1"/>
        <c:majorTickMark val="out"/>
        <c:minorTickMark val="none"/>
        <c:tickLblPos val="none"/>
        <c:crossAx val="297290520"/>
        <c:crosses val="max"/>
        <c:crossBetween val="midCat"/>
      </c:valAx>
      <c:valAx>
        <c:axId val="297290520"/>
        <c:scaling>
          <c:orientation val="maxMin"/>
          <c:max val="40"/>
          <c:min val="0"/>
        </c:scaling>
        <c:delete val="1"/>
        <c:axPos val="r"/>
        <c:numFmt formatCode="General" sourceLinked="1"/>
        <c:majorTickMark val="out"/>
        <c:minorTickMark val="none"/>
        <c:tickLblPos val="none"/>
        <c:crossAx val="297290128"/>
        <c:crosses val="max"/>
        <c:crossBetween val="midCat"/>
        <c:majorUnit val="10"/>
        <c:minorUnit val="5"/>
      </c:valAx>
      <c:spPr>
        <a:noFill/>
        <a:ln w="25400">
          <a:noFill/>
        </a:ln>
      </c:spPr>
    </c:plotArea>
    <c:plotVisOnly val="1"/>
    <c:dispBlanksAs val="gap"/>
    <c:showDLblsOverMax val="0"/>
  </c:chart>
  <c:spPr>
    <a:noFill/>
    <a:ln w="9525">
      <a:noFill/>
    </a:ln>
  </c:spPr>
  <c:txPr>
    <a:bodyPr/>
    <a:lstStyle/>
    <a:p>
      <a:pPr>
        <a:defRPr sz="3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585987261146924E-2"/>
          <c:y val="1.4231505644191103E-2"/>
          <c:w val="0.9140127388535032"/>
          <c:h val="0.98576853674540688"/>
        </c:manualLayout>
      </c:layout>
      <c:barChart>
        <c:barDir val="bar"/>
        <c:grouping val="clustered"/>
        <c:varyColors val="0"/>
        <c:ser>
          <c:idx val="0"/>
          <c:order val="0"/>
          <c:spPr>
            <a:solidFill>
              <a:srgbClr val="969696"/>
            </a:solidFill>
            <a:ln w="25400">
              <a:noFill/>
            </a:ln>
          </c:spPr>
          <c:invertIfNegative val="0"/>
          <c:dLbls>
            <c:dLbl>
              <c:idx val="0"/>
              <c:tx>
                <c:strRef>
                  <c:f>Daten_Diagramme!$D$14</c:f>
                  <c:strCache>
                    <c:ptCount val="1"/>
                    <c:pt idx="0">
                      <c:v>0.2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{21801F8A-22E5-4DBF-B65C-6C2346E5AEC8}</c15:txfldGUID>
                      <c15:f>Daten_Diagramme!$D$14</c15:f>
                      <c15:dlblFieldTableCache>
                        <c:ptCount val="1"/>
                        <c:pt idx="0">
                          <c:v>0.2</c:v>
                        </c:pt>
                      </c15:dlblFieldTableCache>
                    </c15:dlblFTEntry>
                  </c15:dlblFieldTable>
                  <c15:showDataLabelsRange val="0"/>
                </c:ext>
                <c:ext xmlns:c16="http://schemas.microsoft.com/office/drawing/2014/chart" uri="{C3380CC4-5D6E-409C-BE32-E72D297353CC}">
                  <c16:uniqueId val="{00000000-9B16-4047-853B-E30D1DC837B9}"/>
                </c:ext>
              </c:extLst>
            </c:dLbl>
            <c:dLbl>
              <c:idx val="1"/>
              <c:tx>
                <c:strRef>
                  <c:f>Daten_Diagramme!$D$15</c:f>
                  <c:strCache>
                    <c:ptCount val="1"/>
                    <c:pt idx="0">
                      <c:v>0.5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{4A6DFD2F-9C6F-42C3-819B-92A49F4800CB}</c15:txfldGUID>
                      <c15:f>Daten_Diagramme!$D$15</c15:f>
                      <c15:dlblFieldTableCache>
                        <c:ptCount val="1"/>
                        <c:pt idx="0">
                          <c:v>0.5</c:v>
                        </c:pt>
                      </c15:dlblFieldTableCache>
                    </c15:dlblFTEntry>
                  </c15:dlblFieldTable>
                  <c15:showDataLabelsRange val="0"/>
                </c:ext>
                <c:ext xmlns:c16="http://schemas.microsoft.com/office/drawing/2014/chart" uri="{C3380CC4-5D6E-409C-BE32-E72D297353CC}">
                  <c16:uniqueId val="{00000001-9B16-4047-853B-E30D1DC837B9}"/>
                </c:ext>
              </c:extLst>
            </c:dLbl>
            <c:dLbl>
              <c:idx val="2"/>
              <c:tx>
                <c:strRef>
                  <c:f>Daten_Diagramme!$D$16</c:f>
                  <c:strCache>
                    <c:ptCount val="1"/>
                    <c:pt idx="0">
                      <c:v>1.9</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{3B4172AE-371F-42B1-9647-93ABF249F3CD}</c15:txfldGUID>
                      <c15:f>Daten_Diagramme!$D$16</c15:f>
                      <c15:dlblFieldTableCache>
                        <c:ptCount val="1"/>
                        <c:pt idx="0">
                          <c:v>1.9</c:v>
                        </c:pt>
                      </c15:dlblFieldTableCache>
                    </c15:dlblFTEntry>
                  </c15:dlblFieldTable>
                  <c15:showDataLabelsRange val="0"/>
                </c:ext>
                <c:ext xmlns:c16="http://schemas.microsoft.com/office/drawing/2014/chart" uri="{C3380CC4-5D6E-409C-BE32-E72D297353CC}">
                  <c16:uniqueId val="{00000002-9B16-4047-853B-E30D1DC837B9}"/>
                </c:ext>
              </c:extLst>
            </c:dLbl>
            <c:dLbl>
              <c:idx val="3"/>
              <c:tx>
                <c:strRef>
                  <c:f>Daten_Diagramme!$D$17</c:f>
                  <c:strCache>
                    <c:ptCount val="1"/>
                    <c:pt idx="0">
                      <c:v>1.0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{A0EB980D-41A2-41CD-B0AD-03945744A53F}</c15:txfldGUID>
                      <c15:f>Daten_Diagramme!$D$17</c15:f>
                      <c15:dlblFieldTableCache>
                        <c:ptCount val="1"/>
                        <c:pt idx="0">
                          <c:v>1.0</c:v>
                        </c:pt>
                      </c15:dlblFieldTableCache>
                    </c15:dlblFTEntry>
                  </c15:dlblFieldTable>
                  <c15:showDataLabelsRange val="0"/>
                </c:ext>
                <c:ext xmlns:c16="http://schemas.microsoft.com/office/drawing/2014/chart" uri="{C3380CC4-5D6E-409C-BE32-E72D297353CC}">
                  <c16:uniqueId val="{00000003-9B16-4047-853B-E30D1DC837B9}"/>
                </c:ext>
              </c:extLst>
            </c:dLbl>
            <c:dLbl>
              <c:idx val="4"/>
              <c:tx>
                <c:strRef>
                  <c:f>Daten_Diagramme!$D$18</c:f>
                  <c:strCache>
                    <c:ptCount val="1"/>
                    <c:pt idx="0">
                      <c:v>-0.9</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{48A8EC72-6347-420F-AF9B-303CA8095965}</c15:txfldGUID>
                      <c15:f>Daten_Diagramme!$D$18</c15:f>
                      <c15:dlblFieldTableCache>
                        <c:ptCount val="1"/>
                        <c:pt idx="0">
                          <c:v>-0.9</c:v>
                        </c:pt>
                      </c15:dlblFieldTableCache>
                    </c15:dlblFTEntry>
                  </c15:dlblFieldTable>
                  <c15:showDataLabelsRange val="0"/>
                </c:ext>
                <c:ext xmlns:c16="http://schemas.microsoft.com/office/drawing/2014/chart" uri="{C3380CC4-5D6E-409C-BE32-E72D297353CC}">
                  <c16:uniqueId val="{00000004-9B16-4047-853B-E30D1DC837B9}"/>
                </c:ext>
              </c:extLst>
            </c:dLbl>
            <c:dLbl>
              <c:idx val="5"/>
              <c:tx>
                <c:strRef>
                  <c:f>Daten_Diagramme!$D$19</c:f>
                  <c:strCache>
                    <c:ptCount val="1"/>
                    <c:pt idx="0">
                      <c:v>1.5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{955396B8-7C04-4820-9F52-5EFFD356DDC7}</c15:txfldGUID>
                      <c15:f>Daten_Diagramme!$D$19</c15:f>
                      <c15:dlblFieldTableCache>
                        <c:ptCount val="1"/>
                        <c:pt idx="0">
                          <c:v>1.5</c:v>
                        </c:pt>
                      </c15:dlblFieldTableCache>
                    </c15:dlblFTEntry>
                  </c15:dlblFieldTable>
                  <c15:showDataLabelsRange val="0"/>
                </c:ext>
                <c:ext xmlns:c16="http://schemas.microsoft.com/office/drawing/2014/chart" uri="{C3380CC4-5D6E-409C-BE32-E72D297353CC}">
                  <c16:uniqueId val="{00000005-9B16-4047-853B-E30D1DC837B9}"/>
                </c:ext>
              </c:extLst>
            </c:dLbl>
            <c:dLbl>
              <c:idx val="6"/>
              <c:tx>
                <c:strRef>
                  <c:f>Daten_Diagramme!$D$20</c:f>
                  <c:strCache>
                    <c:ptCount val="1"/>
                    <c:pt idx="0">
                      <c:v>1.2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{90F5455D-95E5-4952-AA0A-F8315F50CE69}</c15:txfldGUID>
                      <c15:f>Daten_Diagramme!$D$20</c15:f>
                      <c15:dlblFieldTableCache>
                        <c:ptCount val="1"/>
                        <c:pt idx="0">
                          <c:v>1.2</c:v>
                        </c:pt>
                      </c15:dlblFieldTableCache>
                    </c15:dlblFTEntry>
                  </c15:dlblFieldTable>
                  <c15:showDataLabelsRange val="0"/>
                </c:ext>
                <c:ext xmlns:c16="http://schemas.microsoft.com/office/drawing/2014/chart" uri="{C3380CC4-5D6E-409C-BE32-E72D297353CC}">
                  <c16:uniqueId val="{00000006-9B16-4047-853B-E30D1DC837B9}"/>
                </c:ext>
              </c:extLst>
            </c:dLbl>
            <c:dLbl>
              <c:idx val="7"/>
              <c:tx>
                <c:strRef>
                  <c:f>Daten_Diagramme!$D$21</c:f>
                  <c:strCache>
                    <c:ptCount val="1"/>
                    <c:pt idx="0">
                      <c:v>-1.6</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{ADABFEAC-D5CC-45F2-B39C-0CE6ACBE8072}</c15:txfldGUID>
                      <c15:f>Daten_Diagramme!$D$21</c15:f>
                      <c15:dlblFieldTableCache>
                        <c:ptCount val="1"/>
                        <c:pt idx="0">
                          <c:v>-1.6</c:v>
                        </c:pt>
                      </c15:dlblFieldTableCache>
                    </c15:dlblFTEntry>
                  </c15:dlblFieldTable>
                  <c15:showDataLabelsRange val="0"/>
                </c:ext>
                <c:ext xmlns:c16="http://schemas.microsoft.com/office/drawing/2014/chart" uri="{C3380CC4-5D6E-409C-BE32-E72D297353CC}">
                  <c16:uniqueId val="{00000007-9B16-4047-853B-E30D1DC837B9}"/>
                </c:ext>
              </c:extLst>
            </c:dLbl>
            <c:dLbl>
              <c:idx val="8"/>
              <c:tx>
                <c:strRef>
                  <c:f>Daten_Diagramme!$D$22</c:f>
                  <c:strCache>
                    <c:ptCount val="1"/>
                    <c:pt idx="0">
                      <c:v>-0.5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{72D2502C-B9B2-45A1-B3BA-631CDB7336D9}</c15:txfldGUID>
                      <c15:f>Daten_Diagramme!$D$22</c15:f>
                      <c15:dlblFieldTableCache>
                        <c:ptCount val="1"/>
                        <c:pt idx="0">
                          <c:v>-0.5</c:v>
                        </c:pt>
                      </c15:dlblFieldTableCache>
                    </c15:dlblFTEntry>
                  </c15:dlblFieldTable>
                  <c15:showDataLabelsRange val="0"/>
                </c:ext>
                <c:ext xmlns:c16="http://schemas.microsoft.com/office/drawing/2014/chart" uri="{C3380CC4-5D6E-409C-BE32-E72D297353CC}">
                  <c16:uniqueId val="{00000008-9B16-4047-853B-E30D1DC837B9}"/>
                </c:ext>
              </c:extLst>
            </c:dLbl>
            <c:dLbl>
              <c:idx val="9"/>
              <c:tx>
                <c:strRef>
                  <c:f>Daten_Diagramme!$D$23</c:f>
                  <c:strCache>
                    <c:ptCount val="1"/>
                    <c:pt idx="0">
                      <c:v>2.2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{6B9D0628-A2D9-44D7-BB9E-EB7B9592558E}</c15:txfldGUID>
                      <c15:f>Daten_Diagramme!$D$23</c15:f>
                      <c15:dlblFieldTableCache>
                        <c:ptCount val="1"/>
                        <c:pt idx="0">
                          <c:v>2.2</c:v>
                        </c:pt>
                      </c15:dlblFieldTableCache>
                    </c15:dlblFTEntry>
                  </c15:dlblFieldTable>
                  <c15:showDataLabelsRange val="0"/>
                </c:ext>
                <c:ext xmlns:c16="http://schemas.microsoft.com/office/drawing/2014/chart" uri="{C3380CC4-5D6E-409C-BE32-E72D297353CC}">
                  <c16:uniqueId val="{00000009-9B16-4047-853B-E30D1DC837B9}"/>
                </c:ext>
              </c:extLst>
            </c:dLbl>
            <c:dLbl>
              <c:idx val="10"/>
              <c:tx>
                <c:strRef>
                  <c:f>Daten_Diagramme!$D$24</c:f>
                  <c:strCache>
                    <c:ptCount val="1"/>
                    <c:pt idx="0">
                      <c:v>-6.2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{AC3573F0-4866-4C26-8A68-DFEAC82221BF}</c15:txfldGUID>
                      <c15:f>Daten_Diagramme!$D$24</c15:f>
                      <c15:dlblFieldTableCache>
                        <c:ptCount val="1"/>
                        <c:pt idx="0">
                          <c:v>-6.2</c:v>
                        </c:pt>
                      </c15:dlblFieldTableCache>
                    </c15:dlblFTEntry>
                  </c15:dlblFieldTable>
                  <c15:showDataLabelsRange val="0"/>
                </c:ext>
                <c:ext xmlns:c16="http://schemas.microsoft.com/office/drawing/2014/chart" uri="{C3380CC4-5D6E-409C-BE32-E72D297353CC}">
                  <c16:uniqueId val="{0000000A-9B16-4047-853B-E30D1DC837B9}"/>
                </c:ext>
              </c:extLst>
            </c:dLbl>
            <c:dLbl>
              <c:idx val="11"/>
              <c:tx>
                <c:strRef>
                  <c:f>Daten_Diagramme!$D$25</c:f>
                  <c:strCache>
                    <c:ptCount val="1"/>
                    <c:pt idx="0">
                      <c:v>1.4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{FA1ECA97-7C63-452C-A8D3-CC76B696E8F1}</c15:txfldGUID>
                      <c15:f>Daten_Diagramme!$D$25</c15:f>
                      <c15:dlblFieldTableCache>
                        <c:ptCount val="1"/>
                        <c:pt idx="0">
                          <c:v>1.4</c:v>
                        </c:pt>
                      </c15:dlblFieldTableCache>
                    </c15:dlblFTEntry>
                  </c15:dlblFieldTable>
                  <c15:showDataLabelsRange val="0"/>
                </c:ext>
                <c:ext xmlns:c16="http://schemas.microsoft.com/office/drawing/2014/chart" uri="{C3380CC4-5D6E-409C-BE32-E72D297353CC}">
                  <c16:uniqueId val="{0000000B-9B16-4047-853B-E30D1DC837B9}"/>
                </c:ext>
              </c:extLst>
            </c:dLbl>
            <c:dLbl>
              <c:idx val="12"/>
              <c:tx>
                <c:strRef>
                  <c:f>Daten_Diagramme!$D$26</c:f>
                  <c:strCache>
                    <c:ptCount val="1"/>
                    <c:pt idx="0">
                      <c:v>-1.5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{B3895742-A2B9-4754-B4D5-3B58FF4362C4}</c15:txfldGUID>
                      <c15:f>Daten_Diagramme!$D$26</c15:f>
                      <c15:dlblFieldTableCache>
                        <c:ptCount val="1"/>
                        <c:pt idx="0">
                          <c:v>-1.5</c:v>
                        </c:pt>
                      </c15:dlblFieldTableCache>
                    </c15:dlblFTEntry>
                  </c15:dlblFieldTable>
                  <c15:showDataLabelsRange val="0"/>
                </c:ext>
                <c:ext xmlns:c16="http://schemas.microsoft.com/office/drawing/2014/chart" uri="{C3380CC4-5D6E-409C-BE32-E72D297353CC}">
                  <c16:uniqueId val="{0000000C-9B16-4047-853B-E30D1DC837B9}"/>
                </c:ext>
              </c:extLst>
            </c:dLbl>
            <c:dLbl>
              <c:idx val="13"/>
              <c:tx>
                <c:strRef>
                  <c:f>Daten_Diagramme!$D$27</c:f>
                  <c:strCache>
                    <c:ptCount val="1"/>
                    <c:pt idx="0">
                      <c:v>0.8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{1D58BDD6-F358-42FC-9E8E-80612A28410B}</c15:txfldGUID>
                      <c15:f>Daten_Diagramme!$D$27</c15:f>
                      <c15:dlblFieldTableCache>
                        <c:ptCount val="1"/>
                        <c:pt idx="0">
                          <c:v>0.8</c:v>
                        </c:pt>
                      </c15:dlblFieldTableCache>
                    </c15:dlblFTEntry>
                  </c15:dlblFieldTable>
                  <c15:showDataLabelsRange val="0"/>
                </c:ext>
                <c:ext xmlns:c16="http://schemas.microsoft.com/office/drawing/2014/chart" uri="{C3380CC4-5D6E-409C-BE32-E72D297353CC}">
                  <c16:uniqueId val="{0000000D-9B16-4047-853B-E30D1DC837B9}"/>
                </c:ext>
              </c:extLst>
            </c:dLbl>
            <c:dLbl>
              <c:idx val="14"/>
              <c:tx>
                <c:strRef>
                  <c:f>Daten_Diagramme!$D$28</c:f>
                  <c:strCache>
                    <c:ptCount val="1"/>
                    <c:pt idx="0">
                      <c:v>-5.2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{9A17F8AD-E32A-41DD-8A82-3ADED1BC8108}</c15:txfldGUID>
                      <c15:f>Daten_Diagramme!$D$28</c15:f>
                      <c15:dlblFieldTableCache>
                        <c:ptCount val="1"/>
                        <c:pt idx="0">
                          <c:v>-5.2</c:v>
                        </c:pt>
                      </c15:dlblFieldTableCache>
                    </c15:dlblFTEntry>
                  </c15:dlblFieldTable>
                  <c15:showDataLabelsRange val="0"/>
                </c:ext>
                <c:ext xmlns:c16="http://schemas.microsoft.com/office/drawing/2014/chart" uri="{C3380CC4-5D6E-409C-BE32-E72D297353CC}">
                  <c16:uniqueId val="{0000000E-9B16-4047-853B-E30D1DC837B9}"/>
                </c:ext>
              </c:extLst>
            </c:dLbl>
            <c:dLbl>
              <c:idx val="15"/>
              <c:tx>
                <c:strRef>
                  <c:f>Daten_Diagramme!$D$29</c:f>
                  <c:strCache>
                    <c:ptCount val="1"/>
                    <c:pt idx="0">
                      <c:v>-1.4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{2942C857-CFD7-4CB6-8A5E-D4EF9DA5C9A3}</c15:txfldGUID>
                      <c15:f>Daten_Diagramme!$D$29</c15:f>
                      <c15:dlblFieldTableCache>
                        <c:ptCount val="1"/>
                        <c:pt idx="0">
                          <c:v>-1.4</c:v>
                        </c:pt>
                      </c15:dlblFieldTableCache>
                    </c15:dlblFTEntry>
                  </c15:dlblFieldTable>
                  <c15:showDataLabelsRange val="0"/>
                </c:ext>
                <c:ext xmlns:c16="http://schemas.microsoft.com/office/drawing/2014/chart" uri="{C3380CC4-5D6E-409C-BE32-E72D297353CC}">
                  <c16:uniqueId val="{0000000F-9B16-4047-853B-E30D1DC837B9}"/>
                </c:ext>
              </c:extLst>
            </c:dLbl>
            <c:dLbl>
              <c:idx val="16"/>
              <c:tx>
                <c:strRef>
                  <c:f>Daten_Diagramme!$D$30</c:f>
                  <c:strCache>
                    <c:ptCount val="1"/>
                    <c:pt idx="0">
                      <c:v>-14.4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{59D53B1D-6EEA-4898-9A2F-682479D429B1}</c15:txfldGUID>
                      <c15:f>Daten_Diagramme!$D$30</c15:f>
                      <c15:dlblFieldTableCache>
                        <c:ptCount val="1"/>
                        <c:pt idx="0">
                          <c:v>-14.4</c:v>
                        </c:pt>
                      </c15:dlblFieldTableCache>
                    </c15:dlblFTEntry>
                  </c15:dlblFieldTable>
                  <c15:showDataLabelsRange val="0"/>
                </c:ext>
                <c:ext xmlns:c16="http://schemas.microsoft.com/office/drawing/2014/chart" uri="{C3380CC4-5D6E-409C-BE32-E72D297353CC}">
                  <c16:uniqueId val="{00000010-9B16-4047-853B-E30D1DC837B9}"/>
                </c:ext>
              </c:extLst>
            </c:dLbl>
            <c:dLbl>
              <c:idx val="17"/>
              <c:tx>
                <c:strRef>
                  <c:f>Daten_Diagramme!$D$31</c:f>
                  <c:strCache>
                    <c:ptCount val="1"/>
                    <c:pt idx="0">
                      <c:v>-0.3</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{66F79CBF-F36E-4323-A86A-DED3C6709ECB}</c15:txfldGUID>
                      <c15:f>Daten_Diagramme!$D$31</c15:f>
                      <c15:dlblFieldTableCache>
                        <c:ptCount val="1"/>
                        <c:pt idx="0">
                          <c:v>-0.3</c:v>
                        </c:pt>
                      </c15:dlblFieldTableCache>
                    </c15:dlblFTEntry>
                  </c15:dlblFieldTable>
                  <c15:showDataLabelsRange val="0"/>
                </c:ext>
                <c:ext xmlns:c16="http://schemas.microsoft.com/office/drawing/2014/chart" uri="{C3380CC4-5D6E-409C-BE32-E72D297353CC}">
                  <c16:uniqueId val="{00000011-9B16-4047-853B-E30D1DC837B9}"/>
                </c:ext>
              </c:extLst>
            </c:dLbl>
            <c:dLbl>
              <c:idx val="18"/>
              <c:tx>
                <c:strRef>
                  <c:f>Daten_Diagramme!$D$32</c:f>
                  <c:strCache>
                    <c:ptCount val="1"/>
                    <c:pt idx="0">
                      <c:v>1.7</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{2E9DF102-8F26-4F46-96D5-B2BF8276265B}</c15:txfldGUID>
                      <c15:f>Daten_Diagramme!$D$32</c15:f>
                      <c15:dlblFieldTableCache>
                        <c:ptCount val="1"/>
                        <c:pt idx="0">
                          <c:v>1.7</c:v>
                        </c:pt>
                      </c15:dlblFieldTableCache>
                    </c15:dlblFTEntry>
                  </c15:dlblFieldTable>
                  <c15:showDataLabelsRange val="0"/>
                </c:ext>
                <c:ext xmlns:c16="http://schemas.microsoft.com/office/drawing/2014/chart" uri="{C3380CC4-5D6E-409C-BE32-E72D297353CC}">
                  <c16:uniqueId val="{00000012-9B16-4047-853B-E30D1DC837B9}"/>
                </c:ext>
              </c:extLst>
            </c:dLbl>
            <c:dLbl>
              <c:idx val="19"/>
              <c:tx>
                <c:strRef>
                  <c:f>Daten_Diagramme!$D$33</c:f>
                  <c:strCache>
                    <c:ptCount val="1"/>
                    <c:pt idx="0">
                      <c:v>3.2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{424DF802-D1ED-487F-888C-0C84F547E1EE}</c15:txfldGUID>
                      <c15:f>Daten_Diagramme!$D$33</c15:f>
                      <c15:dlblFieldTableCache>
                        <c:ptCount val="1"/>
                        <c:pt idx="0">
                          <c:v>3.2</c:v>
                        </c:pt>
                      </c15:dlblFieldTableCache>
                    </c15:dlblFTEntry>
                  </c15:dlblFieldTable>
                  <c15:showDataLabelsRange val="0"/>
                </c:ext>
                <c:ext xmlns:c16="http://schemas.microsoft.com/office/drawing/2014/chart" uri="{C3380CC4-5D6E-409C-BE32-E72D297353CC}">
                  <c16:uniqueId val="{00000013-9B16-4047-853B-E30D1DC837B9}"/>
                </c:ext>
              </c:extLst>
            </c:dLbl>
            <c:dLbl>
              <c:idx val="20"/>
              <c:tx>
                <c:strRef>
                  <c:f>Daten_Diagramme!$D$34</c:f>
                  <c:strCache>
                    <c:ptCount val="1"/>
                    <c:pt idx="0">
                      <c:v>5.6</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{1A4F670A-2D50-4222-A7DB-B48B93BB5B24}</c15:txfldGUID>
                      <c15:f>Daten_Diagramme!$D$34</c15:f>
                      <c15:dlblFieldTableCache>
                        <c:ptCount val="1"/>
                        <c:pt idx="0">
                          <c:v>5.6</c:v>
                        </c:pt>
                      </c15:dlblFieldTableCache>
                    </c15:dlblFTEntry>
                  </c15:dlblFieldTable>
                  <c15:showDataLabelsRange val="0"/>
                </c:ext>
                <c:ext xmlns:c16="http://schemas.microsoft.com/office/drawing/2014/chart" uri="{C3380CC4-5D6E-409C-BE32-E72D297353CC}">
                  <c16:uniqueId val="{00000014-9B16-4047-853B-E30D1DC837B9}"/>
                </c:ext>
              </c:extLst>
            </c:dLbl>
            <c:dLbl>
              <c:idx val="21"/>
              <c:tx>
                <c:strRef>
                  <c:f>Daten_Diagramme!$D$35</c:f>
                  <c:strCache>
                    <c:ptCount val="1"/>
                    <c:pt idx="0">
                      <c:v>-0.1</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{40B84CC1-B1AA-405B-9F11-DFCEF6AC1A79}</c15:txfldGUID>
                      <c15:f>Daten_Diagramme!$D$35</c15:f>
                      <c15:dlblFieldTableCache>
                        <c:ptCount val="1"/>
                        <c:pt idx="0">
                          <c:v>-0.1</c:v>
                        </c:pt>
                      </c15:dlblFieldTableCache>
                    </c15:dlblFTEntry>
                  </c15:dlblFieldTable>
                  <c15:showDataLabelsRange val="0"/>
                </c:ext>
                <c:ext xmlns:c16="http://schemas.microsoft.com/office/drawing/2014/chart" uri="{C3380CC4-5D6E-409C-BE32-E72D297353CC}">
                  <c16:uniqueId val="{00000015-9B16-4047-853B-E30D1DC837B9}"/>
                </c:ext>
              </c:extLst>
            </c:dLbl>
            <c:dLbl>
              <c:idx val="22"/>
              <c:tx>
                <c:strRef>
                  <c:f>Daten_Diagramme!$D$36</c:f>
                  <c:strCache>
                    <c:ptCount val="1"/>
                    <c:pt idx="0">
                      <c:v>0.0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{4D51620B-C52D-4E76-A8F9-A5FEC591A95F}</c15:txfldGUID>
                      <c15:f>Daten_Diagramme!$D$36</c15:f>
                      <c15:dlblFieldTableCache>
                        <c:ptCount val="1"/>
                        <c:pt idx="0">
                          <c:v>0.0</c:v>
                        </c:pt>
                      </c15:dlblFieldTableCache>
                    </c15:dlblFTEntry>
                  </c15:dlblFieldTable>
                  <c15:showDataLabelsRange val="0"/>
                </c:ext>
                <c:ext xmlns:c16="http://schemas.microsoft.com/office/drawing/2014/chart" uri="{C3380CC4-5D6E-409C-BE32-E72D297353CC}">
                  <c16:uniqueId val="{00000016-9B16-4047-853B-E30D1DC837B9}"/>
                </c:ext>
              </c:extLst>
            </c:dLbl>
            <c:dLbl>
              <c:idx val="23"/>
              <c:tx>
                <c:strRef>
                  <c:f>Daten_Diagramme!$D$37</c:f>
                  <c:strCache>
                    <c:ptCount val="1"/>
                    <c:pt idx="0">
                      <c:v>0.0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{0904F164-94CE-42EF-9F2B-D5B2C5160B1B}</c15:txfldGUID>
                      <c15:f>Daten_Diagramme!$D$37</c15:f>
                      <c15:dlblFieldTableCache>
                        <c:ptCount val="1"/>
                        <c:pt idx="0">
                          <c:v>0.0</c:v>
                        </c:pt>
                      </c15:dlblFieldTableCache>
                    </c15:dlblFTEntry>
                  </c15:dlblFieldTable>
                  <c15:showDataLabelsRange val="0"/>
                </c:ext>
                <c:ext xmlns:c16="http://schemas.microsoft.com/office/drawing/2014/chart" uri="{C3380CC4-5D6E-409C-BE32-E72D297353CC}">
                  <c16:uniqueId val="{00000017-9B16-4047-853B-E30D1DC837B9}"/>
                </c:ext>
              </c:extLst>
            </c:dLbl>
            <c:dLbl>
              <c:idx val="24"/>
              <c:layout>
                <c:manualLayout>
                  <c:x val="4.7769028871392123E-3"/>
                  <c:y val="-4.6876052205785108E-5"/>
                </c:manualLayout>
              </c:layout>
              <c:tx>
                <c:strRef>
                  <c:f>Daten_Diagramme!$D$38</c:f>
                  <c:strCache>
                    <c:ptCount val="1"/>
                    <c:pt idx="0">
                      <c:v>0.5</c:v>
                    </c:pt>
                  </c:strCache>
                </c:strRef>
              </c:tx>
              <c:dLblPos val="outEnd"/>
              <c:showLegendKey val="0"/>
              <c:showVal val="0"/>
              <c:showCatName val="0"/>
              <c:showSerName val="0"/>
              <c:showPercent val="0"/>
              <c:showBubbleSize val="0"/>
              <c:extLst>
                <c:ext xmlns:c15="http://schemas.microsoft.com/office/drawing/2012/chart" uri="{CE6537A1-D6FC-4f65-9D91-7224C49458BB}">
                  <c15:dlblFieldTable>
                    <c15:dlblFTEntry>
                      <c15:txfldGUID>{8697471E-EB69-44A4-B1EE-63DD7B088936}</c15:txfldGUID>
                      <c15:f>Daten_Diagramme!$D$38</c15:f>
                      <c15:dlblFieldTableCache>
                        <c:ptCount val="1"/>
                        <c:pt idx="0">
                          <c:v>0.5</c:v>
                        </c:pt>
                      </c15:dlblFieldTableCache>
                    </c15:dlblFTEntry>
                  </c15:dlblFieldTable>
                  <c15:showDataLabelsRange val="0"/>
                </c:ext>
                <c:ext xmlns:c16="http://schemas.microsoft.com/office/drawing/2014/chart" uri="{C3380CC4-5D6E-409C-BE32-E72D297353CC}">
                  <c16:uniqueId val="{00000018-9B16-4047-853B-E30D1DC837B9}"/>
                </c:ext>
              </c:extLst>
            </c:dLbl>
            <c:dLbl>
              <c:idx val="25"/>
              <c:tx>
                <c:strRef>
                  <c:f>Daten_Diagramme!$D$39</c:f>
                  <c:strCache>
                    <c:ptCount val="1"/>
                    <c:pt idx="0">
                      <c:v>0.5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{277C495B-2C52-43D5-8254-885EE309339E}</c15:txfldGUID>
                      <c15:f>Daten_Diagramme!$D$39</c15:f>
                      <c15:dlblFieldTableCache>
                        <c:ptCount val="1"/>
                        <c:pt idx="0">
                          <c:v>0.5</c:v>
                        </c:pt>
                      </c15:dlblFieldTableCache>
                    </c15:dlblFTEntry>
                  </c15:dlblFieldTable>
                  <c15:showDataLabelsRange val="0"/>
                </c:ext>
                <c:ext xmlns:c16="http://schemas.microsoft.com/office/drawing/2014/chart" uri="{C3380CC4-5D6E-409C-BE32-E72D297353CC}">
                  <c16:uniqueId val="{00000019-9B16-4047-853B-E30D1DC837B9}"/>
                </c:ext>
              </c:extLst>
            </c:dLbl>
            <c:dLbl>
              <c:idx val="26"/>
              <c:tx>
                <c:strRef>
                  <c:f>Daten_Diagramme!$D$40</c:f>
                  <c:strCache>
                    <c:ptCount val="1"/>
                    <c:pt idx="0">
                      <c:v>0.2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{C768D6B1-DC45-4BD4-BE8E-5F60C98B7D1D}</c15:txfldGUID>
                      <c15:f>Daten_Diagramme!$D$40</c15:f>
                      <c15:dlblFieldTableCache>
                        <c:ptCount val="1"/>
                        <c:pt idx="0">
                          <c:v>0.2</c:v>
                        </c:pt>
                      </c15:dlblFieldTableCache>
                    </c15:dlblFTEntry>
                  </c15:dlblFieldTable>
                  <c15:showDataLabelsRange val="0"/>
                </c:ext>
                <c:ext xmlns:c16="http://schemas.microsoft.com/office/drawing/2014/chart" uri="{C3380CC4-5D6E-409C-BE32-E72D297353CC}">
                  <c16:uniqueId val="{0000001A-9B16-4047-853B-E30D1DC837B9}"/>
                </c:ext>
              </c:extLst>
            </c:dLbl>
            <c:dLbl>
              <c:idx val="27"/>
              <c:tx>
                <c:strRef>
                  <c:f>Daten_Diagramme!$D$42</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{93391754-21AA-4729-9530-91FED664214E}</c15:txfldGUID>
                      <c15:f>Daten_Diagramme!$D$42</c15:f>
                      <c15:dlblFieldTableCache>
                        <c:ptCount val="1"/>
                        <c:pt idx="0">
                          <c:v>#REF!</c:v>
                        </c:pt>
                      </c15:dlblFieldTableCache>
                    </c15:dlblFTEntry>
                  </c15:dlblFieldTable>
                  <c15:showDataLabelsRange val="0"/>
                </c:ext>
                <c:ext xmlns:c16="http://schemas.microsoft.com/office/drawing/2014/chart" uri="{C3380CC4-5D6E-409C-BE32-E72D297353CC}">
                  <c16:uniqueId val="{0000001B-9B16-4047-853B-E30D1DC837B9}"/>
                </c:ext>
              </c:extLst>
            </c:dLbl>
            <c:dLbl>
              <c:idx val="28"/>
              <c:tx>
                <c:strRef>
                  <c:f>Daten_Diagramme!$D$43</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{BC48859E-CD24-4DE2-AF5C-283EA5C3631E}</c15:txfldGUID>
                      <c15:f>Daten_Diagramme!$D$43</c15:f>
                      <c15:dlblFieldTableCache>
                        <c:ptCount val="1"/>
                        <c:pt idx="0">
                          <c:v>#REF!</c:v>
                        </c:pt>
                      </c15:dlblFieldTableCache>
                    </c15:dlblFTEntry>
                  </c15:dlblFieldTable>
                  <c15:showDataLabelsRange val="0"/>
                </c:ext>
                <c:ext xmlns:c16="http://schemas.microsoft.com/office/drawing/2014/chart" uri="{C3380CC4-5D6E-409C-BE32-E72D297353CC}">
                  <c16:uniqueId val="{0000001C-9B16-4047-853B-E30D1DC837B9}"/>
                </c:ext>
              </c:extLst>
            </c:dLbl>
            <c:dLbl>
              <c:idx val="29"/>
              <c:tx>
                <c:strRef>
                  <c:f>Daten_Diagramme!$D$44</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{09C6AA3D-B796-41DB-8023-158C52A90135}</c15:txfldGUID>
                      <c15:f>Daten_Diagramme!$D$44</c15:f>
                      <c15:dlblFieldTableCache>
                        <c:ptCount val="1"/>
                        <c:pt idx="0">
                          <c:v>#REF!</c:v>
                        </c:pt>
                      </c15:dlblFieldTableCache>
                    </c15:dlblFTEntry>
                  </c15:dlblFieldTable>
                  <c15:showDataLabelsRange val="0"/>
                </c:ext>
                <c:ext xmlns:c16="http://schemas.microsoft.com/office/drawing/2014/chart" uri="{C3380CC4-5D6E-409C-BE32-E72D297353CC}">
                  <c16:uniqueId val="{0000001D-9B16-4047-853B-E30D1DC837B9}"/>
                </c:ext>
              </c:extLst>
            </c:dLbl>
            <c:dLbl>
              <c:idx val="30"/>
              <c:tx>
                <c:strRef>
                  <c:f>Daten_Diagramme!$D$45</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{8470F8BA-6E97-4FA2-8B5E-0B8C7EAA7AFF}</c15:txfldGUID>
                      <c15:f>Daten_Diagramme!$D$45</c15:f>
                      <c15:dlblFieldTableCache>
                        <c:ptCount val="1"/>
                        <c:pt idx="0">
                          <c:v>#REF!</c:v>
                        </c:pt>
                      </c15:dlblFieldTableCache>
                    </c15:dlblFTEntry>
                  </c15:dlblFieldTable>
                  <c15:showDataLabelsRange val="0"/>
                </c:ext>
                <c:ext xmlns:c16="http://schemas.microsoft.com/office/drawing/2014/chart" uri="{C3380CC4-5D6E-409C-BE32-E72D297353CC}">
                  <c16:uniqueId val="{0000001E-9B16-4047-853B-E30D1DC837B9}"/>
                </c:ext>
              </c:extLst>
            </c:dLbl>
            <c:dLbl>
              <c:idx val="31"/>
              <c:tx>
                <c:strRef>
                  <c:f>Daten_Diagramme!$D$46</c:f>
                  <c:strCache>
                    <c:ptCount val="1"/>
                    <c:pt idx="0">
                      <c:v>0.2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{4199C14B-DB21-4641-8E32-19B4664B0C6A}</c15:txfldGUID>
                      <c15:f>Daten_Diagramme!$D$46</c15:f>
                      <c15:dlblFieldTableCache>
                        <c:ptCount val="1"/>
                        <c:pt idx="0">
                          <c:v>0.2</c:v>
                        </c:pt>
                      </c15:dlblFieldTableCache>
                    </c15:dlblFTEntry>
                  </c15:dlblFieldTable>
                  <c15:showDataLabelsRange val="0"/>
                </c:ext>
                <c:ext xmlns:c16="http://schemas.microsoft.com/office/drawing/2014/chart" uri="{C3380CC4-5D6E-409C-BE32-E72D297353CC}">
                  <c16:uniqueId val="{0000001F-9B16-4047-853B-E30D1DC837B9}"/>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Daten_Diagramme!$B$14:$B$40</c:f>
              <c:numCache>
                <c:formatCode>#,#00</c:formatCode>
                <c:ptCount val="27"/>
                <c:pt idx="0">
                  <c:v>0.20454155298174101</c:v>
                </c:pt>
                <c:pt idx="1">
                  <c:v>0.48076923076923078</c:v>
                </c:pt>
                <c:pt idx="2">
                  <c:v>1.9350533807829182</c:v>
                </c:pt>
                <c:pt idx="3">
                  <c:v>1.0164339317944333</c:v>
                </c:pt>
                <c:pt idx="4">
                  <c:v>-0.8951406649616368</c:v>
                </c:pt>
                <c:pt idx="5">
                  <c:v>1.504231961786642</c:v>
                </c:pt>
                <c:pt idx="6">
                  <c:v>1.2337217272104182</c:v>
                </c:pt>
                <c:pt idx="7">
                  <c:v>-1.642008038997691</c:v>
                </c:pt>
                <c:pt idx="8">
                  <c:v>-0.47927636019981101</c:v>
                </c:pt>
                <c:pt idx="9">
                  <c:v>2.2304519821563842</c:v>
                </c:pt>
                <c:pt idx="10">
                  <c:v>-6.1587405171710579</c:v>
                </c:pt>
                <c:pt idx="11">
                  <c:v>1.4248092376257682</c:v>
                </c:pt>
                <c:pt idx="12">
                  <c:v>-1.5259233570313855</c:v>
                </c:pt>
                <c:pt idx="13">
                  <c:v>0.76865519352425005</c:v>
                </c:pt>
                <c:pt idx="14">
                  <c:v>-5.1579547304999185</c:v>
                </c:pt>
                <c:pt idx="15">
                  <c:v>-1.3880922335665939</c:v>
                </c:pt>
                <c:pt idx="16">
                  <c:v>-14.375876577840112</c:v>
                </c:pt>
                <c:pt idx="17">
                  <c:v>-0.32184297450664862</c:v>
                </c:pt>
                <c:pt idx="18">
                  <c:v>1.7470652971386647</c:v>
                </c:pt>
                <c:pt idx="19">
                  <c:v>3.2085326778738534</c:v>
                </c:pt>
                <c:pt idx="20">
                  <c:v>5.5959817116362931</c:v>
                </c:pt>
                <c:pt idx="21">
                  <c:v>-9.5919722570648569E-2</c:v>
                </c:pt>
                <c:pt idx="22">
                  <c:v>0</c:v>
                </c:pt>
                <c:pt idx="24">
                  <c:v>0.48076923076923078</c:v>
                </c:pt>
                <c:pt idx="25">
                  <c:v>0.45216663177726607</c:v>
                </c:pt>
                <c:pt idx="26">
                  <c:v>0.15159776060851873</c:v>
                </c:pt>
              </c:numCache>
            </c:numRef>
          </c:val>
          <c:extLst>
            <c:ext xmlns:c16="http://schemas.microsoft.com/office/drawing/2014/chart" uri="{C3380CC4-5D6E-409C-BE32-E72D297353CC}">
              <c16:uniqueId val="{00000020-9B16-4047-853B-E30D1DC837B9}"/>
            </c:ext>
          </c:extLst>
        </c:ser>
        <c:ser>
          <c:idx val="1"/>
          <c:order val="1"/>
          <c:spPr>
            <a:noFill/>
            <a:ln w="25400">
              <a:noFill/>
            </a:ln>
          </c:spPr>
          <c:invertIfNegative val="0"/>
          <c:dLbls>
            <c:dLbl>
              <c:idx val="0"/>
              <c:tx>
                <c:strRef>
                  <c:f>Daten_Diagramme!$F$14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{3B5E058D-C27F-461E-A8DB-40CE470CD6AC}</c15:txfldGUID>
                      <c15:f>Daten_Diagramme!$F$14</c15:f>
                      <c15:dlblFieldTableCache>
                        <c:ptCount val="1"/>
                      </c15:dlblFieldTableCache>
                    </c15:dlblFTEntry>
                  </c15:dlblFieldTable>
                  <c15:showDataLabelsRange val="0"/>
                </c:ext>
                <c:ext xmlns:c16="http://schemas.microsoft.com/office/drawing/2014/chart" uri="{C3380CC4-5D6E-409C-BE32-E72D297353CC}">
                  <c16:uniqueId val="{00000021-9B16-4047-853B-E30D1DC837B9}"/>
                </c:ext>
              </c:extLst>
            </c:dLbl>
            <c:dLbl>
              <c:idx val="1"/>
              <c:tx>
                <c:strRef>
                  <c:f>Daten_Diagramme!$F$15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{8CF6A1BC-8F56-4A89-AEA4-98079D1784F9}</c15:txfldGUID>
                      <c15:f>Daten_Diagramme!$F$15</c15:f>
                      <c15:dlblFieldTableCache>
                        <c:ptCount val="1"/>
                      </c15:dlblFieldTableCache>
                    </c15:dlblFTEntry>
                  </c15:dlblFieldTable>
                  <c15:showDataLabelsRange val="0"/>
                </c:ext>
                <c:ext xmlns:c16="http://schemas.microsoft.com/office/drawing/2014/chart" uri="{C3380CC4-5D6E-409C-BE32-E72D297353CC}">
                  <c16:uniqueId val="{00000022-9B16-4047-853B-E30D1DC837B9}"/>
                </c:ext>
              </c:extLst>
            </c:dLbl>
            <c:dLbl>
              <c:idx val="2"/>
              <c:tx>
                <c:strRef>
                  <c:f>Daten_Diagramme!$F$16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{FC1A48B4-CEEC-447B-83E9-A1334F553857}</c15:txfldGUID>
                      <c15:f>Daten_Diagramme!$F$16</c15:f>
                      <c15:dlblFieldTableCache>
                        <c:ptCount val="1"/>
                      </c15:dlblFieldTableCache>
                    </c15:dlblFTEntry>
                  </c15:dlblFieldTable>
                  <c15:showDataLabelsRange val="0"/>
                </c:ext>
                <c:ext xmlns:c16="http://schemas.microsoft.com/office/drawing/2014/chart" uri="{C3380CC4-5D6E-409C-BE32-E72D297353CC}">
                  <c16:uniqueId val="{00000023-9B16-4047-853B-E30D1DC837B9}"/>
                </c:ext>
              </c:extLst>
            </c:dLbl>
            <c:dLbl>
              <c:idx val="3"/>
              <c:tx>
                <c:strRef>
                  <c:f>Daten_Diagramme!$F$17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{D84F8AC2-0F2A-498F-9FBE-64AEEBBA8919}</c15:txfldGUID>
                      <c15:f>Daten_Diagramme!$F$17</c15:f>
                      <c15:dlblFieldTableCache>
                        <c:ptCount val="1"/>
                      </c15:dlblFieldTableCache>
                    </c15:dlblFTEntry>
                  </c15:dlblFieldTable>
                  <c15:showDataLabelsRange val="0"/>
                </c:ext>
                <c:ext xmlns:c16="http://schemas.microsoft.com/office/drawing/2014/chart" uri="{C3380CC4-5D6E-409C-BE32-E72D297353CC}">
                  <c16:uniqueId val="{00000024-9B16-4047-853B-E30D1DC837B9}"/>
                </c:ext>
              </c:extLst>
            </c:dLbl>
            <c:dLbl>
              <c:idx val="4"/>
              <c:tx>
                <c:strRef>
                  <c:f>Daten_Diagramme!$F$18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{B104861B-EF1F-4AF8-9608-871C6058F31B}</c15:txfldGUID>
                      <c15:f>Daten_Diagramme!$F$18</c15:f>
                      <c15:dlblFieldTableCache>
                        <c:ptCount val="1"/>
                      </c15:dlblFieldTableCache>
                    </c15:dlblFTEntry>
                  </c15:dlblFieldTable>
                  <c15:showDataLabelsRange val="0"/>
                </c:ext>
                <c:ext xmlns:c16="http://schemas.microsoft.com/office/drawing/2014/chart" uri="{C3380CC4-5D6E-409C-BE32-E72D297353CC}">
                  <c16:uniqueId val="{00000025-9B16-4047-853B-E30D1DC837B9}"/>
                </c:ext>
              </c:extLst>
            </c:dLbl>
            <c:dLbl>
              <c:idx val="5"/>
              <c:tx>
                <c:strRef>
                  <c:f>Daten_Diagramme!$F$19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{57F6B108-6FA1-4120-9FF8-EE0C1AC3FE29}</c15:txfldGUID>
                      <c15:f>Daten_Diagramme!$F$19</c15:f>
                      <c15:dlblFieldTableCache>
                        <c:ptCount val="1"/>
                      </c15:dlblFieldTableCache>
                    </c15:dlblFTEntry>
                  </c15:dlblFieldTable>
                  <c15:showDataLabelsRange val="0"/>
                </c:ext>
                <c:ext xmlns:c16="http://schemas.microsoft.com/office/drawing/2014/chart" uri="{C3380CC4-5D6E-409C-BE32-E72D297353CC}">
                  <c16:uniqueId val="{00000026-9B16-4047-853B-E30D1DC837B9}"/>
                </c:ext>
              </c:extLst>
            </c:dLbl>
            <c:dLbl>
              <c:idx val="6"/>
              <c:tx>
                <c:strRef>
                  <c:f>Daten_Diagramme!$F$20</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{63192B9E-18C4-4614-A70E-9A4B405A4FDE}</c15:txfldGUID>
                      <c15:f>Daten_Diagramme!$F$20</c15:f>
                      <c15:dlblFieldTableCache>
                        <c:ptCount val="1"/>
                      </c15:dlblFieldTableCache>
                    </c15:dlblFTEntry>
                  </c15:dlblFieldTable>
                  <c15:showDataLabelsRange val="0"/>
                </c:ext>
                <c:ext xmlns:c16="http://schemas.microsoft.com/office/drawing/2014/chart" uri="{C3380CC4-5D6E-409C-BE32-E72D297353CC}">
                  <c16:uniqueId val="{00000027-9B16-4047-853B-E30D1DC837B9}"/>
                </c:ext>
              </c:extLst>
            </c:dLbl>
            <c:dLbl>
              <c:idx val="7"/>
              <c:tx>
                <c:strRef>
                  <c:f>Daten_Diagramme!$F$21</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{D2D344B0-3A48-4A9F-8BD4-71F70FC0BB0E}</c15:txfldGUID>
                      <c15:f>Daten_Diagramme!$F$21</c15:f>
                      <c15:dlblFieldTableCache>
                        <c:ptCount val="1"/>
                      </c15:dlblFieldTableCache>
                    </c15:dlblFTEntry>
                  </c15:dlblFieldTable>
                  <c15:showDataLabelsRange val="0"/>
                </c:ext>
                <c:ext xmlns:c16="http://schemas.microsoft.com/office/drawing/2014/chart" uri="{C3380CC4-5D6E-409C-BE32-E72D297353CC}">
                  <c16:uniqueId val="{00000028-9B16-4047-853B-E30D1DC837B9}"/>
                </c:ext>
              </c:extLst>
            </c:dLbl>
            <c:dLbl>
              <c:idx val="8"/>
              <c:tx>
                <c:strRef>
                  <c:f>Daten_Diagramme!$F$22</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{8F09FFE0-E201-4858-9BEE-4A40CA2C0757}</c15:txfldGUID>
                      <c15:f>Daten_Diagramme!$F$22</c15:f>
                      <c15:dlblFieldTableCache>
                        <c:ptCount val="1"/>
                      </c15:dlblFieldTableCache>
                    </c15:dlblFTEntry>
                  </c15:dlblFieldTable>
                  <c15:showDataLabelsRange val="0"/>
                </c:ext>
                <c:ext xmlns:c16="http://schemas.microsoft.com/office/drawing/2014/chart" uri="{C3380CC4-5D6E-409C-BE32-E72D297353CC}">
                  <c16:uniqueId val="{00000029-9B16-4047-853B-E30D1DC837B9}"/>
                </c:ext>
              </c:extLst>
            </c:dLbl>
            <c:dLbl>
              <c:idx val="9"/>
              <c:tx>
                <c:strRef>
                  <c:f>Daten_Diagramme!$F$23</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{26E16267-225A-4673-AABF-CB17EDE9A299}</c15:txfldGUID>
                      <c15:f>Daten_Diagramme!$F$23</c15:f>
                      <c15:dlblFieldTableCache>
                        <c:ptCount val="1"/>
                      </c15:dlblFieldTableCache>
                    </c15:dlblFTEntry>
                  </c15:dlblFieldTable>
                  <c15:showDataLabelsRange val="0"/>
                </c:ext>
                <c:ext xmlns:c16="http://schemas.microsoft.com/office/drawing/2014/chart" uri="{C3380CC4-5D6E-409C-BE32-E72D297353CC}">
                  <c16:uniqueId val="{0000002A-9B16-4047-853B-E30D1DC837B9}"/>
                </c:ext>
              </c:extLst>
            </c:dLbl>
            <c:dLbl>
              <c:idx val="10"/>
              <c:tx>
                <c:strRef>
                  <c:f>Daten_Diagramme!$F$24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{AEF3841F-A5D6-4FE9-BA53-C19A6140E4DF}</c15:txfldGUID>
                      <c15:f>Daten_Diagramme!$F$24</c15:f>
                      <c15:dlblFieldTableCache>
                        <c:ptCount val="1"/>
                      </c15:dlblFieldTableCache>
                    </c15:dlblFTEntry>
                  </c15:dlblFieldTable>
                  <c15:showDataLabelsRange val="0"/>
                </c:ext>
                <c:ext xmlns:c16="http://schemas.microsoft.com/office/drawing/2014/chart" uri="{C3380CC4-5D6E-409C-BE32-E72D297353CC}">
                  <c16:uniqueId val="{0000002B-9B16-4047-853B-E30D1DC837B9}"/>
                </c:ext>
              </c:extLst>
            </c:dLbl>
            <c:dLbl>
              <c:idx val="11"/>
              <c:tx>
                <c:strRef>
                  <c:f>Daten_Diagramme!$F$25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{AC62B46A-8155-46BC-BBCB-3D4E03A380EA}</c15:txfldGUID>
                      <c15:f>Daten_Diagramme!$F$25</c15:f>
                      <c15:dlblFieldTableCache>
                        <c:ptCount val="1"/>
                      </c15:dlblFieldTableCache>
                    </c15:dlblFTEntry>
                  </c15:dlblFieldTable>
                  <c15:showDataLabelsRange val="0"/>
                </c:ext>
                <c:ext xmlns:c16="http://schemas.microsoft.com/office/drawing/2014/chart" uri="{C3380CC4-5D6E-409C-BE32-E72D297353CC}">
                  <c16:uniqueId val="{0000002C-9B16-4047-853B-E30D1DC837B9}"/>
                </c:ext>
              </c:extLst>
            </c:dLbl>
            <c:dLbl>
              <c:idx val="12"/>
              <c:tx>
                <c:strRef>
                  <c:f>Daten_Diagramme!$F$26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{6FB0E095-5C44-4720-A906-5529D9583137}</c15:txfldGUID>
                      <c15:f>Daten_Diagramme!$F$26</c15:f>
                      <c15:dlblFieldTableCache>
                        <c:ptCount val="1"/>
                      </c15:dlblFieldTableCache>
                    </c15:dlblFTEntry>
                  </c15:dlblFieldTable>
                  <c15:showDataLabelsRange val="0"/>
                </c:ext>
                <c:ext xmlns:c16="http://schemas.microsoft.com/office/drawing/2014/chart" uri="{C3380CC4-5D6E-409C-BE32-E72D297353CC}">
                  <c16:uniqueId val="{0000002D-9B16-4047-853B-E30D1DC837B9}"/>
                </c:ext>
              </c:extLst>
            </c:dLbl>
            <c:dLbl>
              <c:idx val="13"/>
              <c:tx>
                <c:strRef>
                  <c:f>Daten_Diagramme!$F$27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{F2814C11-6480-4F9C-BD63-471A407048F7}</c15:txfldGUID>
                      <c15:f>Daten_Diagramme!$F$27</c15:f>
                      <c15:dlblFieldTableCache>
                        <c:ptCount val="1"/>
                      </c15:dlblFieldTableCache>
                    </c15:dlblFTEntry>
                  </c15:dlblFieldTable>
                  <c15:showDataLabelsRange val="0"/>
                </c:ext>
                <c:ext xmlns:c16="http://schemas.microsoft.com/office/drawing/2014/chart" uri="{C3380CC4-5D6E-409C-BE32-E72D297353CC}">
                  <c16:uniqueId val="{0000002E-9B16-4047-853B-E30D1DC837B9}"/>
                </c:ext>
              </c:extLst>
            </c:dLbl>
            <c:dLbl>
              <c:idx val="14"/>
              <c:tx>
                <c:strRef>
                  <c:f>Daten_Diagramme!$F$28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{FEA677B1-DF76-458A-9ED1-E725C056772D}</c15:txfldGUID>
                      <c15:f>Daten_Diagramme!$F$28</c15:f>
                      <c15:dlblFieldTableCache>
                        <c:ptCount val="1"/>
                      </c15:dlblFieldTableCache>
                    </c15:dlblFTEntry>
                  </c15:dlblFieldTable>
                  <c15:showDataLabelsRange val="0"/>
                </c:ext>
                <c:ext xmlns:c16="http://schemas.microsoft.com/office/drawing/2014/chart" uri="{C3380CC4-5D6E-409C-BE32-E72D297353CC}">
                  <c16:uniqueId val="{0000002F-9B16-4047-853B-E30D1DC837B9}"/>
                </c:ext>
              </c:extLst>
            </c:dLbl>
            <c:dLbl>
              <c:idx val="15"/>
              <c:tx>
                <c:strRef>
                  <c:f>Daten_Diagramme!$F$29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{1A1B68C4-2118-4A7C-B8A4-D95ED3A3A765}</c15:txfldGUID>
                      <c15:f>Daten_Diagramme!$F$29</c15:f>
                      <c15:dlblFieldTableCache>
                        <c:ptCount val="1"/>
                      </c15:dlblFieldTableCache>
                    </c15:dlblFTEntry>
                  </c15:dlblFieldTable>
                  <c15:showDataLabelsRange val="0"/>
                </c:ext>
                <c:ext xmlns:c16="http://schemas.microsoft.com/office/drawing/2014/chart" uri="{C3380CC4-5D6E-409C-BE32-E72D297353CC}">
                  <c16:uniqueId val="{00000030-9B16-4047-853B-E30D1DC837B9}"/>
                </c:ext>
              </c:extLst>
            </c:dLbl>
            <c:dLbl>
              <c:idx val="16"/>
              <c:tx>
                <c:strRef>
                  <c:f>Daten_Diagramme!$F$30</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{69D2579C-CBED-4A60-8660-1DC77EC29818}</c15:txfldGUID>
                      <c15:f>Daten_Diagramme!$F$30</c15:f>
                      <c15:dlblFieldTableCache>
                        <c:ptCount val="1"/>
                      </c15:dlblFieldTableCache>
                    </c15:dlblFTEntry>
                  </c15:dlblFieldTable>
                  <c15:showDataLabelsRange val="0"/>
                </c:ext>
                <c:ext xmlns:c16="http://schemas.microsoft.com/office/drawing/2014/chart" uri="{C3380CC4-5D6E-409C-BE32-E72D297353CC}">
                  <c16:uniqueId val="{00000031-9B16-4047-853B-E30D1DC837B9}"/>
                </c:ext>
              </c:extLst>
            </c:dLbl>
            <c:dLbl>
              <c:idx val="17"/>
              <c:tx>
                <c:strRef>
                  <c:f>Daten_Diagramme!$F$31</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{7C278169-CD72-4A81-9D09-638862A65D22}</c15:txfldGUID>
                      <c15:f>Daten_Diagramme!$F$31</c15:f>
                      <c15:dlblFieldTableCache>
                        <c:ptCount val="1"/>
                      </c15:dlblFieldTableCache>
                    </c15:dlblFTEntry>
                  </c15:dlblFieldTable>
                  <c15:showDataLabelsRange val="0"/>
                </c:ext>
                <c:ext xmlns:c16="http://schemas.microsoft.com/office/drawing/2014/chart" uri="{C3380CC4-5D6E-409C-BE32-E72D297353CC}">
                  <c16:uniqueId val="{00000032-9B16-4047-853B-E30D1DC837B9}"/>
                </c:ext>
              </c:extLst>
            </c:dLbl>
            <c:dLbl>
              <c:idx val="18"/>
              <c:tx>
                <c:strRef>
                  <c:f>Daten_Diagramme!$F$32</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{2B8647C6-0748-4878-9E7B-20ED49D7A94E}</c15:txfldGUID>
                      <c15:f>Daten_Diagramme!$F$32</c15:f>
                      <c15:dlblFieldTableCache>
                        <c:ptCount val="1"/>
                      </c15:dlblFieldTableCache>
                    </c15:dlblFTEntry>
                  </c15:dlblFieldTable>
                  <c15:showDataLabelsRange val="0"/>
                </c:ext>
                <c:ext xmlns:c16="http://schemas.microsoft.com/office/drawing/2014/chart" uri="{C3380CC4-5D6E-409C-BE32-E72D297353CC}">
                  <c16:uniqueId val="{00000033-9B16-4047-853B-E30D1DC837B9}"/>
                </c:ext>
              </c:extLst>
            </c:dLbl>
            <c:dLbl>
              <c:idx val="19"/>
              <c:tx>
                <c:strRef>
                  <c:f>Daten_Diagramme!$F$33</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{B51BD53A-54C3-4BD5-B3A9-05A058C0C00D}</c15:txfldGUID>
                      <c15:f>Daten_Diagramme!$F$33</c15:f>
                      <c15:dlblFieldTableCache>
                        <c:ptCount val="1"/>
                      </c15:dlblFieldTableCache>
                    </c15:dlblFTEntry>
                  </c15:dlblFieldTable>
                  <c15:showDataLabelsRange val="0"/>
                </c:ext>
                <c:ext xmlns:c16="http://schemas.microsoft.com/office/drawing/2014/chart" uri="{C3380CC4-5D6E-409C-BE32-E72D297353CC}">
                  <c16:uniqueId val="{00000034-9B16-4047-853B-E30D1DC837B9}"/>
                </c:ext>
              </c:extLst>
            </c:dLbl>
            <c:dLbl>
              <c:idx val="20"/>
              <c:tx>
                <c:strRef>
                  <c:f>Daten_Diagramme!$F$34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{CB987D16-7453-49A7-A64B-82F9B93B2643}</c15:txfldGUID>
                      <c15:f>Daten_Diagramme!$F$34</c15:f>
                      <c15:dlblFieldTableCache>
                        <c:ptCount val="1"/>
                      </c15:dlblFieldTableCache>
                    </c15:dlblFTEntry>
                  </c15:dlblFieldTable>
                  <c15:showDataLabelsRange val="0"/>
                </c:ext>
                <c:ext xmlns:c16="http://schemas.microsoft.com/office/drawing/2014/chart" uri="{C3380CC4-5D6E-409C-BE32-E72D297353CC}">
                  <c16:uniqueId val="{00000035-9B16-4047-853B-E30D1DC837B9}"/>
                </c:ext>
              </c:extLst>
            </c:dLbl>
            <c:dLbl>
              <c:idx val="21"/>
              <c:tx>
                <c:strRef>
                  <c:f>Daten_Diagramme!$F$35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{DCF772AA-1307-4F91-BD9C-1A9022A412DF}</c15:txfldGUID>
                      <c15:f>Daten_Diagramme!$F$35</c15:f>
                      <c15:dlblFieldTableCache>
                        <c:ptCount val="1"/>
                      </c15:dlblFieldTableCache>
                    </c15:dlblFTEntry>
                  </c15:dlblFieldTable>
                  <c15:showDataLabelsRange val="0"/>
                </c:ext>
                <c:ext xmlns:c16="http://schemas.microsoft.com/office/drawing/2014/chart" uri="{C3380CC4-5D6E-409C-BE32-E72D297353CC}">
                  <c16:uniqueId val="{00000036-9B16-4047-853B-E30D1DC837B9}"/>
                </c:ext>
              </c:extLst>
            </c:dLbl>
            <c:dLbl>
              <c:idx val="22"/>
              <c:tx>
                <c:strRef>
                  <c:f>Daten_Diagramme!$F$36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{D462777F-AB1F-43DC-8E6D-D9D0491CC361}</c15:txfldGUID>
                      <c15:f>Daten_Diagramme!$F$36</c15:f>
                      <c15:dlblFieldTableCache>
                        <c:ptCount val="1"/>
                      </c15:dlblFieldTableCache>
                    </c15:dlblFTEntry>
                  </c15:dlblFieldTable>
                  <c15:showDataLabelsRange val="0"/>
                </c:ext>
                <c:ext xmlns:c16="http://schemas.microsoft.com/office/drawing/2014/chart" uri="{C3380CC4-5D6E-409C-BE32-E72D297353CC}">
                  <c16:uniqueId val="{00000037-9B16-4047-853B-E30D1DC837B9}"/>
                </c:ext>
              </c:extLst>
            </c:dLbl>
            <c:dLbl>
              <c:idx val="23"/>
              <c:tx>
                <c:strRef>
                  <c:f>Daten_Diagramme!$F$38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{929D9051-F028-4955-BCBC-63FE5FC3A817}</c15:txfldGUID>
                      <c15:f>Daten_Diagramme!$F$38</c15:f>
                      <c15:dlblFieldTableCache>
                        <c:ptCount val="1"/>
                      </c15:dlblFieldTableCache>
                    </c15:dlblFTEntry>
                  </c15:dlblFieldTable>
                  <c15:showDataLabelsRange val="0"/>
                </c:ext>
                <c:ext xmlns:c16="http://schemas.microsoft.com/office/drawing/2014/chart" uri="{C3380CC4-5D6E-409C-BE32-E72D297353CC}">
                  <c16:uniqueId val="{00000038-9B16-4047-853B-E30D1DC837B9}"/>
                </c:ext>
              </c:extLst>
            </c:dLbl>
            <c:dLbl>
              <c:idx val="24"/>
              <c:tx>
                <c:strRef>
                  <c:f>Daten_Diagramme!$F$39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{7CA183D9-77AA-4AEC-BC20-ADE8718D54F9}</c15:txfldGUID>
                      <c15:f>Daten_Diagramme!$F$39</c15:f>
                      <c15:dlblFieldTableCache>
                        <c:ptCount val="1"/>
                      </c15:dlblFieldTableCache>
                    </c15:dlblFTEntry>
                  </c15:dlblFieldTable>
                  <c15:showDataLabelsRange val="0"/>
                </c:ext>
                <c:ext xmlns:c16="http://schemas.microsoft.com/office/drawing/2014/chart" uri="{C3380CC4-5D6E-409C-BE32-E72D297353CC}">
                  <c16:uniqueId val="{00000039-9B16-4047-853B-E30D1DC837B9}"/>
                </c:ext>
              </c:extLst>
            </c:dLbl>
            <c:dLbl>
              <c:idx val="25"/>
              <c:tx>
                <c:strRef>
                  <c:f>Daten_Diagramme!$F$40</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{F7B09378-742E-476F-8C73-151B6F247EC5}</c15:txfldGUID>
                      <c15:f>Daten_Diagramme!$F$40</c15:f>
                      <c15:dlblFieldTableCache>
                        <c:ptCount val="1"/>
                      </c15:dlblFieldTableCache>
                    </c15:dlblFTEntry>
                  </c15:dlblFieldTable>
                  <c15:showDataLabelsRange val="0"/>
                </c:ext>
                <c:ext xmlns:c16="http://schemas.microsoft.com/office/drawing/2014/chart" uri="{C3380CC4-5D6E-409C-BE32-E72D297353CC}">
                  <c16:uniqueId val="{0000003A-9B16-4047-853B-E30D1DC837B9}"/>
                </c:ext>
              </c:extLst>
            </c:dLbl>
            <c:dLbl>
              <c:idx val="26"/>
              <c:tx>
                <c:strRef>
                  <c:f>Daten_Diagramme!$F$41</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{C76FFBDA-7237-4E3B-BEC5-969D51D1E3A1}</c15:txfldGUID>
                      <c15:f>Daten_Diagramme!$F$41</c15:f>
                      <c15:dlblFieldTableCache>
                        <c:ptCount val="1"/>
                      </c15:dlblFieldTableCache>
                    </c15:dlblFTEntry>
                  </c15:dlblFieldTable>
                  <c15:showDataLabelsRange val="0"/>
                </c:ext>
                <c:ext xmlns:c16="http://schemas.microsoft.com/office/drawing/2014/chart" uri="{C3380CC4-5D6E-409C-BE32-E72D297353CC}">
                  <c16:uniqueId val="{0000003B-9B16-4047-853B-E30D1DC837B9}"/>
                </c:ext>
              </c:extLst>
            </c:dLbl>
            <c:dLbl>
              <c:idx val="27"/>
              <c:tx>
                <c:strRef>
                  <c:f>Daten_Diagramme!$F$42</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{EA43F4A0-03F0-47BE-BA83-D79690048B25}</c15:txfldGUID>
                      <c15:f>Daten_Diagramme!$F$42</c15:f>
                      <c15:dlblFieldTableCache>
                        <c:ptCount val="1"/>
                      </c15:dlblFieldTableCache>
                    </c15:dlblFTEntry>
                  </c15:dlblFieldTable>
                  <c15:showDataLabelsRange val="0"/>
                </c:ext>
                <c:ext xmlns:c16="http://schemas.microsoft.com/office/drawing/2014/chart" uri="{C3380CC4-5D6E-409C-BE32-E72D297353CC}">
                  <c16:uniqueId val="{0000003C-9B16-4047-853B-E30D1DC837B9}"/>
                </c:ext>
              </c:extLst>
            </c:dLbl>
            <c:dLbl>
              <c:idx val="28"/>
              <c:tx>
                <c:strRef>
                  <c:f>Daten_Diagramme!$F$43</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{C5862E00-09BA-42EF-BE22-14427209A87B}</c15:txfldGUID>
                      <c15:f>Daten_Diagramme!$F$43</c15:f>
                      <c15:dlblFieldTableCache>
                        <c:ptCount val="1"/>
                      </c15:dlblFieldTableCache>
                    </c15:dlblFTEntry>
                  </c15:dlblFieldTable>
                  <c15:showDataLabelsRange val="0"/>
                </c:ext>
                <c:ext xmlns:c16="http://schemas.microsoft.com/office/drawing/2014/chart" uri="{C3380CC4-5D6E-409C-BE32-E72D297353CC}">
                  <c16:uniqueId val="{0000003D-9B16-4047-853B-E30D1DC837B9}"/>
                </c:ext>
              </c:extLst>
            </c:dLbl>
            <c:dLbl>
              <c:idx val="29"/>
              <c:tx>
                <c:strRef>
                  <c:f>Daten_Diagramme!$F$44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{D8D41D2E-1170-4911-B4E8-74EB158959FF}</c15:txfldGUID>
                      <c15:f>Daten_Diagramme!$F$44</c15:f>
                      <c15:dlblFieldTableCache>
                        <c:ptCount val="1"/>
                      </c15:dlblFieldTableCache>
                    </c15:dlblFTEntry>
                  </c15:dlblFieldTable>
                  <c15:showDataLabelsRange val="0"/>
                </c:ext>
                <c:ext xmlns:c16="http://schemas.microsoft.com/office/drawing/2014/chart" uri="{C3380CC4-5D6E-409C-BE32-E72D297353CC}">
                  <c16:uniqueId val="{0000003E-9B16-4047-853B-E30D1DC837B9}"/>
                </c:ext>
              </c:extLst>
            </c:dLbl>
            <c:dLbl>
              <c:idx val="30"/>
              <c:tx>
                <c:strRef>
                  <c:f>Daten_Diagramme!$F$45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{4FB1678F-CE67-45DD-BD1B-1B399F0915A1}</c15:txfldGUID>
                      <c15:f>Daten_Diagramme!$F$45</c15:f>
                      <c15:dlblFieldTableCache>
                        <c:ptCount val="1"/>
                      </c15:dlblFieldTableCache>
                    </c15:dlblFTEntry>
                  </c15:dlblFieldTable>
                  <c15:showDataLabelsRange val="0"/>
                </c:ext>
                <c:ext xmlns:c16="http://schemas.microsoft.com/office/drawing/2014/chart" uri="{C3380CC4-5D6E-409C-BE32-E72D297353CC}">
                  <c16:uniqueId val="{0000003F-9B16-4047-853B-E30D1DC837B9}"/>
                </c:ext>
              </c:extLst>
            </c:dLbl>
            <c:dLbl>
              <c:idx val="31"/>
              <c:tx>
                <c:strRef>
                  <c:f>Daten_Diagramme!$F$46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{60B82493-1E4B-44FD-8431-87E6AD60753E}</c15:txfldGUID>
                      <c15:f>Daten_Diagramme!$F$46</c15:f>
                      <c15:dlblFieldTableCache>
                        <c:ptCount val="1"/>
                      </c15:dlblFieldTableCache>
                    </c15:dlblFTEntry>
                  </c15:dlblFieldTable>
                  <c15:showDataLabelsRange val="0"/>
                </c:ext>
                <c:ext xmlns:c16="http://schemas.microsoft.com/office/drawing/2014/chart" uri="{C3380CC4-5D6E-409C-BE32-E72D297353CC}">
                  <c16:uniqueId val="{00000040-9B16-4047-853B-E30D1DC837B9}"/>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Daten_Diagramme!$H$14:$H$40</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4">
                  <c:v>0</c:v>
                </c:pt>
                <c:pt idx="25">
                  <c:v>0</c:v>
                </c:pt>
                <c:pt idx="26">
                  <c:v>0</c:v>
                </c:pt>
              </c:numCache>
            </c:numRef>
          </c:val>
          <c:extLst>
            <c:ext xmlns:c16="http://schemas.microsoft.com/office/drawing/2014/chart" uri="{C3380CC4-5D6E-409C-BE32-E72D297353CC}">
              <c16:uniqueId val="{00000041-9B16-4047-853B-E30D1DC837B9}"/>
            </c:ext>
          </c:extLst>
        </c:ser>
        <c:dLbls>
          <c:showLegendKey val="0"/>
          <c:showVal val="1"/>
          <c:showCatName val="0"/>
          <c:showSerName val="0"/>
          <c:showPercent val="0"/>
          <c:showBubbleSize val="0"/>
        </c:dLbls>
        <c:gapWidth val="100"/>
        <c:overlap val="100"/>
        <c:axId val="297291304"/>
        <c:axId val="297291696"/>
      </c:barChart>
      <c:scatterChart>
        <c:scatterStyle val="lineMarker"/>
        <c:varyColors val="0"/>
        <c:ser>
          <c:idx val="2"/>
          <c:order val="2"/>
          <c:spPr>
            <a:ln w="28575">
              <a:noFill/>
            </a:ln>
          </c:spPr>
          <c:marker>
            <c:symbol val="picture"/>
            <c:spPr>
              <a:blipFill dpi="0" rotWithShape="0">
                <a:blip xmlns:r="http://schemas.openxmlformats.org/officeDocument/2006/relationships" r:embed="rId1"/>
                <a:srcRect/>
                <a:stretch>
                  <a:fillRect/>
                </a:stretch>
              </a:blipFill>
              <a:ln w="25400">
                <a:noFill/>
              </a:ln>
            </c:spPr>
          </c:marker>
          <c:dLbls>
            <c:delete val="1"/>
          </c:dLbls>
          <c:xVal>
            <c:numRef>
              <c:f>Daten_Diagramme!$K$14:$K$40</c:f>
              <c:numCache>
                <c:formatCode>General</c:formatCode>
                <c:ptCount val="2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4">
                  <c:v>#N/A</c:v>
                </c:pt>
                <c:pt idx="25">
                  <c:v>#N/A</c:v>
                </c:pt>
                <c:pt idx="26">
                  <c:v>#N/A</c:v>
                </c:pt>
              </c:numCache>
            </c:numRef>
          </c:xVal>
          <c:yVal>
            <c:numRef>
              <c:f>Daten_Diagramme!$J$14:$J$40</c:f>
              <c:numCache>
                <c:formatCode>General</c:formatCode>
                <c:ptCount val="2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4">
                  <c:v>#N/A</c:v>
                </c:pt>
                <c:pt idx="25">
                  <c:v>#N/A</c:v>
                </c:pt>
                <c:pt idx="26">
                  <c:v>#N/A</c:v>
                </c:pt>
              </c:numCache>
            </c:numRef>
          </c:yVal>
          <c:smooth val="0"/>
          <c:extLst>
            <c:ext xmlns:c16="http://schemas.microsoft.com/office/drawing/2014/chart" uri="{C3380CC4-5D6E-409C-BE32-E72D297353CC}">
              <c16:uniqueId val="{00000042-9B16-4047-853B-E30D1DC837B9}"/>
            </c:ext>
          </c:extLst>
        </c:ser>
        <c:dLbls>
          <c:showLegendKey val="0"/>
          <c:showVal val="1"/>
          <c:showCatName val="0"/>
          <c:showSerName val="0"/>
          <c:showPercent val="0"/>
          <c:showBubbleSize val="0"/>
        </c:dLbls>
        <c:axId val="297292088"/>
        <c:axId val="297292480"/>
      </c:scatterChart>
      <c:catAx>
        <c:axId val="297291304"/>
        <c:scaling>
          <c:orientation val="maxMin"/>
        </c:scaling>
        <c:delete val="0"/>
        <c:axPos val="l"/>
        <c:majorTickMark val="none"/>
        <c:minorTickMark val="none"/>
        <c:tickLblPos val="none"/>
        <c:spPr>
          <a:ln w="1270">
            <a:solidFill>
              <a:srgbClr val="000000"/>
            </a:solidFill>
            <a:prstDash val="solid"/>
          </a:ln>
        </c:spPr>
        <c:crossAx val="297291696"/>
        <c:crosses val="autoZero"/>
        <c:auto val="1"/>
        <c:lblAlgn val="ctr"/>
        <c:lblOffset val="100"/>
        <c:tickMarkSkip val="1"/>
        <c:noMultiLvlLbl val="0"/>
      </c:catAx>
      <c:valAx>
        <c:axId val="297291696"/>
        <c:scaling>
          <c:orientation val="minMax"/>
          <c:max val="50"/>
          <c:min val="-50"/>
        </c:scaling>
        <c:delete val="1"/>
        <c:axPos val="t"/>
        <c:numFmt formatCode="#,#00" sourceLinked="1"/>
        <c:majorTickMark val="out"/>
        <c:minorTickMark val="none"/>
        <c:tickLblPos val="none"/>
        <c:crossAx val="297291304"/>
        <c:crosses val="autoZero"/>
        <c:crossBetween val="between"/>
        <c:majorUnit val="10"/>
        <c:minorUnit val="5"/>
      </c:valAx>
      <c:valAx>
        <c:axId val="297292088"/>
        <c:scaling>
          <c:orientation val="minMax"/>
        </c:scaling>
        <c:delete val="1"/>
        <c:axPos val="b"/>
        <c:numFmt formatCode="General" sourceLinked="1"/>
        <c:majorTickMark val="out"/>
        <c:minorTickMark val="none"/>
        <c:tickLblPos val="none"/>
        <c:crossAx val="297292480"/>
        <c:crosses val="max"/>
        <c:crossBetween val="midCat"/>
      </c:valAx>
      <c:valAx>
        <c:axId val="297292480"/>
        <c:scaling>
          <c:orientation val="maxMin"/>
          <c:max val="320"/>
          <c:min val="0"/>
        </c:scaling>
        <c:delete val="1"/>
        <c:axPos val="r"/>
        <c:numFmt formatCode="General" sourceLinked="1"/>
        <c:majorTickMark val="out"/>
        <c:minorTickMark val="none"/>
        <c:tickLblPos val="none"/>
        <c:crossAx val="297292088"/>
        <c:crosses val="max"/>
        <c:crossBetween val="midCat"/>
        <c:majorUnit val="10"/>
        <c:minorUnit val="5"/>
      </c:valAx>
      <c:spPr>
        <a:noFill/>
        <a:ln w="25400">
          <a:noFill/>
        </a:ln>
      </c:spPr>
    </c:plotArea>
    <c:plotVisOnly val="1"/>
    <c:dispBlanksAs val="gap"/>
    <c:showDLblsOverMax val="0"/>
  </c:chart>
  <c:spPr>
    <a:noFill/>
    <a:ln w="9525">
      <a:noFill/>
    </a:ln>
  </c:spPr>
  <c:txPr>
    <a:bodyPr/>
    <a:lstStyle/>
    <a:p>
      <a:pPr>
        <a:defRPr sz="5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7923397444397504E-2"/>
          <c:y val="1.4231505644191103E-2"/>
          <c:w val="0.90734965828060365"/>
          <c:h val="0.98576848542396367"/>
        </c:manualLayout>
      </c:layout>
      <c:barChart>
        <c:barDir val="bar"/>
        <c:grouping val="clustered"/>
        <c:varyColors val="0"/>
        <c:ser>
          <c:idx val="0"/>
          <c:order val="0"/>
          <c:spPr>
            <a:solidFill>
              <a:srgbClr val="969696"/>
            </a:solidFill>
            <a:ln w="25400">
              <a:noFill/>
            </a:ln>
          </c:spPr>
          <c:invertIfNegative val="0"/>
          <c:dLbls>
            <c:dLbl>
              <c:idx val="0"/>
              <c:tx>
                <c:strRef>
                  <c:f>Daten_Diagramme!$E$14</c:f>
                  <c:strCache>
                    <c:ptCount val="1"/>
                    <c:pt idx="0">
                      <c:v>-5.3</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{F7213644-B202-4984-90EE-A0CC771AED48}</c15:txfldGUID>
                      <c15:f>Daten_Diagramme!$E$14</c15:f>
                      <c15:dlblFieldTableCache>
                        <c:ptCount val="1"/>
                        <c:pt idx="0">
                          <c:v>-5.3</c:v>
                        </c:pt>
                      </c15:dlblFieldTableCache>
                    </c15:dlblFTEntry>
                  </c15:dlblFieldTable>
                  <c15:showDataLabelsRange val="0"/>
                </c:ext>
                <c:ext xmlns:c16="http://schemas.microsoft.com/office/drawing/2014/chart" uri="{C3380CC4-5D6E-409C-BE32-E72D297353CC}">
                  <c16:uniqueId val="{00000000-0489-4A3C-982A-30AFA14351BA}"/>
                </c:ext>
              </c:extLst>
            </c:dLbl>
            <c:dLbl>
              <c:idx val="1"/>
              <c:tx>
                <c:strRef>
                  <c:f>Daten_Diagramme!$E$15</c:f>
                  <c:strCache>
                    <c:ptCount val="1"/>
                    <c:pt idx="0">
                      <c:v>13.8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{C9897856-AF38-43B3-8C85-E121B428A331}</c15:txfldGUID>
                      <c15:f>Daten_Diagramme!$E$15</c15:f>
                      <c15:dlblFieldTableCache>
                        <c:ptCount val="1"/>
                        <c:pt idx="0">
                          <c:v>13.8</c:v>
                        </c:pt>
                      </c15:dlblFieldTableCache>
                    </c15:dlblFTEntry>
                  </c15:dlblFieldTable>
                  <c15:showDataLabelsRange val="0"/>
                </c:ext>
                <c:ext xmlns:c16="http://schemas.microsoft.com/office/drawing/2014/chart" uri="{C3380CC4-5D6E-409C-BE32-E72D297353CC}">
                  <c16:uniqueId val="{00000001-0489-4A3C-982A-30AFA14351BA}"/>
                </c:ext>
              </c:extLst>
            </c:dLbl>
            <c:dLbl>
              <c:idx val="2"/>
              <c:tx>
                <c:strRef>
                  <c:f>Daten_Diagramme!$E$16</c:f>
                  <c:strCache>
                    <c:ptCount val="1"/>
                    <c:pt idx="0">
                      <c:v>-13.0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{2F6CA304-D01F-4618-ABDB-3DB71A957756}</c15:txfldGUID>
                      <c15:f>Daten_Diagramme!$E$16</c15:f>
                      <c15:dlblFieldTableCache>
                        <c:ptCount val="1"/>
                        <c:pt idx="0">
                          <c:v>-13.0</c:v>
                        </c:pt>
                      </c15:dlblFieldTableCache>
                    </c15:dlblFTEntry>
                  </c15:dlblFieldTable>
                  <c15:showDataLabelsRange val="0"/>
                </c:ext>
                <c:ext xmlns:c16="http://schemas.microsoft.com/office/drawing/2014/chart" uri="{C3380CC4-5D6E-409C-BE32-E72D297353CC}">
                  <c16:uniqueId val="{00000002-0489-4A3C-982A-30AFA14351BA}"/>
                </c:ext>
              </c:extLst>
            </c:dLbl>
            <c:dLbl>
              <c:idx val="3"/>
              <c:tx>
                <c:strRef>
                  <c:f>Daten_Diagramme!$E$17</c:f>
                  <c:strCache>
                    <c:ptCount val="1"/>
                    <c:pt idx="0">
                      <c:v>-6.4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{87D99B7D-85A6-4137-ADB5-C8F9CD7915B6}</c15:txfldGUID>
                      <c15:f>Daten_Diagramme!$E$17</c15:f>
                      <c15:dlblFieldTableCache>
                        <c:ptCount val="1"/>
                        <c:pt idx="0">
                          <c:v>-6.4</c:v>
                        </c:pt>
                      </c15:dlblFieldTableCache>
                    </c15:dlblFTEntry>
                  </c15:dlblFieldTable>
                  <c15:showDataLabelsRange val="0"/>
                </c:ext>
                <c:ext xmlns:c16="http://schemas.microsoft.com/office/drawing/2014/chart" uri="{C3380CC4-5D6E-409C-BE32-E72D297353CC}">
                  <c16:uniqueId val="{00000003-0489-4A3C-982A-30AFA14351BA}"/>
                </c:ext>
              </c:extLst>
            </c:dLbl>
            <c:dLbl>
              <c:idx val="4"/>
              <c:tx>
                <c:strRef>
                  <c:f>Daten_Diagramme!$E$18</c:f>
                  <c:strCache>
                    <c:ptCount val="1"/>
                    <c:pt idx="0">
                      <c:v>-1.9</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{4105105A-7BF5-4C21-97E7-A5E161A97DF5}</c15:txfldGUID>
                      <c15:f>Daten_Diagramme!$E$18</c15:f>
                      <c15:dlblFieldTableCache>
                        <c:ptCount val="1"/>
                        <c:pt idx="0">
                          <c:v>-1.9</c:v>
                        </c:pt>
                      </c15:dlblFieldTableCache>
                    </c15:dlblFTEntry>
                  </c15:dlblFieldTable>
                  <c15:showDataLabelsRange val="0"/>
                </c:ext>
                <c:ext xmlns:c16="http://schemas.microsoft.com/office/drawing/2014/chart" uri="{C3380CC4-5D6E-409C-BE32-E72D297353CC}">
                  <c16:uniqueId val="{00000004-0489-4A3C-982A-30AFA14351BA}"/>
                </c:ext>
              </c:extLst>
            </c:dLbl>
            <c:dLbl>
              <c:idx val="5"/>
              <c:tx>
                <c:strRef>
                  <c:f>Daten_Diagramme!$E$19</c:f>
                  <c:strCache>
                    <c:ptCount val="1"/>
                    <c:pt idx="0">
                      <c:v>-9.6</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{B0DA24F1-A91A-48B3-BACA-090798366AF6}</c15:txfldGUID>
                      <c15:f>Daten_Diagramme!$E$19</c15:f>
                      <c15:dlblFieldTableCache>
                        <c:ptCount val="1"/>
                        <c:pt idx="0">
                          <c:v>-9.6</c:v>
                        </c:pt>
                      </c15:dlblFieldTableCache>
                    </c15:dlblFTEntry>
                  </c15:dlblFieldTable>
                  <c15:showDataLabelsRange val="0"/>
                </c:ext>
                <c:ext xmlns:c16="http://schemas.microsoft.com/office/drawing/2014/chart" uri="{C3380CC4-5D6E-409C-BE32-E72D297353CC}">
                  <c16:uniqueId val="{00000005-0489-4A3C-982A-30AFA14351BA}"/>
                </c:ext>
              </c:extLst>
            </c:dLbl>
            <c:dLbl>
              <c:idx val="6"/>
              <c:tx>
                <c:strRef>
                  <c:f>Daten_Diagramme!$E$20</c:f>
                  <c:strCache>
                    <c:ptCount val="1"/>
                    <c:pt idx="0">
                      <c:v>-7.1</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{A2E14360-3A15-42B8-A594-5D2C22E2C3D4}</c15:txfldGUID>
                      <c15:f>Daten_Diagramme!$E$20</c15:f>
                      <c15:dlblFieldTableCache>
                        <c:ptCount val="1"/>
                        <c:pt idx="0">
                          <c:v>-7.1</c:v>
                        </c:pt>
                      </c15:dlblFieldTableCache>
                    </c15:dlblFTEntry>
                  </c15:dlblFieldTable>
                  <c15:showDataLabelsRange val="0"/>
                </c:ext>
                <c:ext xmlns:c16="http://schemas.microsoft.com/office/drawing/2014/chart" uri="{C3380CC4-5D6E-409C-BE32-E72D297353CC}">
                  <c16:uniqueId val="{00000006-0489-4A3C-982A-30AFA14351BA}"/>
                </c:ext>
              </c:extLst>
            </c:dLbl>
            <c:dLbl>
              <c:idx val="7"/>
              <c:tx>
                <c:strRef>
                  <c:f>Daten_Diagramme!$E$21</c:f>
                  <c:strCache>
                    <c:ptCount val="1"/>
                    <c:pt idx="0">
                      <c:v>0.4</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{DA15D83C-939A-4A5D-9334-A86CA0A1C140}</c15:txfldGUID>
                      <c15:f>Daten_Diagramme!$E$21</c15:f>
                      <c15:dlblFieldTableCache>
                        <c:ptCount val="1"/>
                        <c:pt idx="0">
                          <c:v>0.4</c:v>
                        </c:pt>
                      </c15:dlblFieldTableCache>
                    </c15:dlblFTEntry>
                  </c15:dlblFieldTable>
                  <c15:showDataLabelsRange val="0"/>
                </c:ext>
                <c:ext xmlns:c16="http://schemas.microsoft.com/office/drawing/2014/chart" uri="{C3380CC4-5D6E-409C-BE32-E72D297353CC}">
                  <c16:uniqueId val="{00000007-0489-4A3C-982A-30AFA14351BA}"/>
                </c:ext>
              </c:extLst>
            </c:dLbl>
            <c:dLbl>
              <c:idx val="8"/>
              <c:tx>
                <c:strRef>
                  <c:f>Daten_Diagramme!$E$22</c:f>
                  <c:strCache>
                    <c:ptCount val="1"/>
                    <c:pt idx="0">
                      <c:v>-2.2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{D745B4F0-4DDA-4ACE-993C-1F53D194E83A}</c15:txfldGUID>
                      <c15:f>Daten_Diagramme!$E$22</c15:f>
                      <c15:dlblFieldTableCache>
                        <c:ptCount val="1"/>
                        <c:pt idx="0">
                          <c:v>-2.2</c:v>
                        </c:pt>
                      </c15:dlblFieldTableCache>
                    </c15:dlblFTEntry>
                  </c15:dlblFieldTable>
                  <c15:showDataLabelsRange val="0"/>
                </c:ext>
                <c:ext xmlns:c16="http://schemas.microsoft.com/office/drawing/2014/chart" uri="{C3380CC4-5D6E-409C-BE32-E72D297353CC}">
                  <c16:uniqueId val="{00000008-0489-4A3C-982A-30AFA14351BA}"/>
                </c:ext>
              </c:extLst>
            </c:dLbl>
            <c:dLbl>
              <c:idx val="9"/>
              <c:tx>
                <c:strRef>
                  <c:f>Daten_Diagramme!$E$23</c:f>
                  <c:strCache>
                    <c:ptCount val="1"/>
                    <c:pt idx="0">
                      <c:v>-7.3</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{67249EA8-C6D8-410A-A1C9-D9CB3C52508D}</c15:txfldGUID>
                      <c15:f>Daten_Diagramme!$E$23</c15:f>
                      <c15:dlblFieldTableCache>
                        <c:ptCount val="1"/>
                        <c:pt idx="0">
                          <c:v>-7.3</c:v>
                        </c:pt>
                      </c15:dlblFieldTableCache>
                    </c15:dlblFTEntry>
                  </c15:dlblFieldTable>
                  <c15:showDataLabelsRange val="0"/>
                </c:ext>
                <c:ext xmlns:c16="http://schemas.microsoft.com/office/drawing/2014/chart" uri="{C3380CC4-5D6E-409C-BE32-E72D297353CC}">
                  <c16:uniqueId val="{00000009-0489-4A3C-982A-30AFA14351BA}"/>
                </c:ext>
              </c:extLst>
            </c:dLbl>
            <c:dLbl>
              <c:idx val="10"/>
              <c:tx>
                <c:strRef>
                  <c:f>Daten_Diagramme!$E$24</c:f>
                  <c:strCache>
                    <c:ptCount val="1"/>
                    <c:pt idx="0">
                      <c:v>-9.9</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{F819055C-5726-4D14-94D7-EAFACF5A14C3}</c15:txfldGUID>
                      <c15:f>Daten_Diagramme!$E$24</c15:f>
                      <c15:dlblFieldTableCache>
                        <c:ptCount val="1"/>
                        <c:pt idx="0">
                          <c:v>-9.9</c:v>
                        </c:pt>
                      </c15:dlblFieldTableCache>
                    </c15:dlblFTEntry>
                  </c15:dlblFieldTable>
                  <c15:showDataLabelsRange val="0"/>
                </c:ext>
                <c:ext xmlns:c16="http://schemas.microsoft.com/office/drawing/2014/chart" uri="{C3380CC4-5D6E-409C-BE32-E72D297353CC}">
                  <c16:uniqueId val="{0000000A-0489-4A3C-982A-30AFA14351BA}"/>
                </c:ext>
              </c:extLst>
            </c:dLbl>
            <c:dLbl>
              <c:idx val="11"/>
              <c:tx>
                <c:strRef>
                  <c:f>Daten_Diagramme!$E$25</c:f>
                  <c:strCache>
                    <c:ptCount val="1"/>
                    <c:pt idx="0">
                      <c:v>-4.5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{C5807638-81B3-4010-931E-E8A6070D73A5}</c15:txfldGUID>
                      <c15:f>Daten_Diagramme!$E$25</c15:f>
                      <c15:dlblFieldTableCache>
                        <c:ptCount val="1"/>
                        <c:pt idx="0">
                          <c:v>-4.5</c:v>
                        </c:pt>
                      </c15:dlblFieldTableCache>
                    </c15:dlblFTEntry>
                  </c15:dlblFieldTable>
                  <c15:showDataLabelsRange val="0"/>
                </c:ext>
                <c:ext xmlns:c16="http://schemas.microsoft.com/office/drawing/2014/chart" uri="{C3380CC4-5D6E-409C-BE32-E72D297353CC}">
                  <c16:uniqueId val="{0000000B-0489-4A3C-982A-30AFA14351BA}"/>
                </c:ext>
              </c:extLst>
            </c:dLbl>
            <c:dLbl>
              <c:idx val="12"/>
              <c:tx>
                <c:strRef>
                  <c:f>Daten_Diagramme!$E$26</c:f>
                  <c:strCache>
                    <c:ptCount val="1"/>
                    <c:pt idx="0">
                      <c:v>-4.9</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{857BD5CC-C9DE-48E7-889D-5BF2B10FE292}</c15:txfldGUID>
                      <c15:f>Daten_Diagramme!$E$26</c15:f>
                      <c15:dlblFieldTableCache>
                        <c:ptCount val="1"/>
                        <c:pt idx="0">
                          <c:v>-4.9</c:v>
                        </c:pt>
                      </c15:dlblFieldTableCache>
                    </c15:dlblFTEntry>
                  </c15:dlblFieldTable>
                  <c15:showDataLabelsRange val="0"/>
                </c:ext>
                <c:ext xmlns:c16="http://schemas.microsoft.com/office/drawing/2014/chart" uri="{C3380CC4-5D6E-409C-BE32-E72D297353CC}">
                  <c16:uniqueId val="{0000000C-0489-4A3C-982A-30AFA14351BA}"/>
                </c:ext>
              </c:extLst>
            </c:dLbl>
            <c:dLbl>
              <c:idx val="13"/>
              <c:tx>
                <c:strRef>
                  <c:f>Daten_Diagramme!$E$27</c:f>
                  <c:strCache>
                    <c:ptCount val="1"/>
                    <c:pt idx="0">
                      <c:v>-3.2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{0D8DC26B-8A25-4F2C-A0EF-18737E899FE7}</c15:txfldGUID>
                      <c15:f>Daten_Diagramme!$E$27</c15:f>
                      <c15:dlblFieldTableCache>
                        <c:ptCount val="1"/>
                        <c:pt idx="0">
                          <c:v>-3.2</c:v>
                        </c:pt>
                      </c15:dlblFieldTableCache>
                    </c15:dlblFTEntry>
                  </c15:dlblFieldTable>
                  <c15:showDataLabelsRange val="0"/>
                </c:ext>
                <c:ext xmlns:c16="http://schemas.microsoft.com/office/drawing/2014/chart" uri="{C3380CC4-5D6E-409C-BE32-E72D297353CC}">
                  <c16:uniqueId val="{0000000D-0489-4A3C-982A-30AFA14351BA}"/>
                </c:ext>
              </c:extLst>
            </c:dLbl>
            <c:dLbl>
              <c:idx val="14"/>
              <c:tx>
                <c:strRef>
                  <c:f>Daten_Diagramme!$E$28</c:f>
                  <c:strCache>
                    <c:ptCount val="1"/>
                    <c:pt idx="0">
                      <c:v>-7.5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{75765B67-D304-4788-911B-4E8AFB9F6D08}</c15:txfldGUID>
                      <c15:f>Daten_Diagramme!$E$28</c15:f>
                      <c15:dlblFieldTableCache>
                        <c:ptCount val="1"/>
                        <c:pt idx="0">
                          <c:v>-7.5</c:v>
                        </c:pt>
                      </c15:dlblFieldTableCache>
                    </c15:dlblFTEntry>
                  </c15:dlblFieldTable>
                  <c15:showDataLabelsRange val="0"/>
                </c:ext>
                <c:ext xmlns:c16="http://schemas.microsoft.com/office/drawing/2014/chart" uri="{C3380CC4-5D6E-409C-BE32-E72D297353CC}">
                  <c16:uniqueId val="{0000000E-0489-4A3C-982A-30AFA14351BA}"/>
                </c:ext>
              </c:extLst>
            </c:dLbl>
            <c:dLbl>
              <c:idx val="15"/>
              <c:tx>
                <c:strRef>
                  <c:f>Daten_Diagramme!$E$29</c:f>
                  <c:strCache>
                    <c:ptCount val="1"/>
                    <c:pt idx="0">
                      <c:v>-2.2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{BB9960A3-6F9B-42CD-8596-E13978CD66B7}</c15:txfldGUID>
                      <c15:f>Daten_Diagramme!$E$29</c15:f>
                      <c15:dlblFieldTableCache>
                        <c:ptCount val="1"/>
                        <c:pt idx="0">
                          <c:v>-2.2</c:v>
                        </c:pt>
                      </c15:dlblFieldTableCache>
                    </c15:dlblFTEntry>
                  </c15:dlblFieldTable>
                  <c15:showDataLabelsRange val="0"/>
                </c:ext>
                <c:ext xmlns:c16="http://schemas.microsoft.com/office/drawing/2014/chart" uri="{C3380CC4-5D6E-409C-BE32-E72D297353CC}">
                  <c16:uniqueId val="{0000000F-0489-4A3C-982A-30AFA14351BA}"/>
                </c:ext>
              </c:extLst>
            </c:dLbl>
            <c:dLbl>
              <c:idx val="16"/>
              <c:tx>
                <c:strRef>
                  <c:f>Daten_Diagramme!$E$30</c:f>
                  <c:strCache>
                    <c:ptCount val="1"/>
                    <c:pt idx="0">
                      <c:v>-26.7</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{6867DD36-81ED-4C44-B716-6D04AFBA2E60}</c15:txfldGUID>
                      <c15:f>Daten_Diagramme!$E$30</c15:f>
                      <c15:dlblFieldTableCache>
                        <c:ptCount val="1"/>
                        <c:pt idx="0">
                          <c:v>-26.7</c:v>
                        </c:pt>
                      </c15:dlblFieldTableCache>
                    </c15:dlblFTEntry>
                  </c15:dlblFieldTable>
                  <c15:showDataLabelsRange val="0"/>
                </c:ext>
                <c:ext xmlns:c16="http://schemas.microsoft.com/office/drawing/2014/chart" uri="{C3380CC4-5D6E-409C-BE32-E72D297353CC}">
                  <c16:uniqueId val="{00000010-0489-4A3C-982A-30AFA14351BA}"/>
                </c:ext>
              </c:extLst>
            </c:dLbl>
            <c:dLbl>
              <c:idx val="17"/>
              <c:tx>
                <c:strRef>
                  <c:f>Daten_Diagramme!$E$31</c:f>
                  <c:strCache>
                    <c:ptCount val="1"/>
                    <c:pt idx="0">
                      <c:v>3.2</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{FD9B30EB-CDA0-42BB-8E83-0C1802E53F76}</c15:txfldGUID>
                      <c15:f>Daten_Diagramme!$E$31</c15:f>
                      <c15:dlblFieldTableCache>
                        <c:ptCount val="1"/>
                        <c:pt idx="0">
                          <c:v>3.2</c:v>
                        </c:pt>
                      </c15:dlblFieldTableCache>
                    </c15:dlblFTEntry>
                  </c15:dlblFieldTable>
                  <c15:showDataLabelsRange val="0"/>
                </c:ext>
                <c:ext xmlns:c16="http://schemas.microsoft.com/office/drawing/2014/chart" uri="{C3380CC4-5D6E-409C-BE32-E72D297353CC}">
                  <c16:uniqueId val="{00000011-0489-4A3C-982A-30AFA14351BA}"/>
                </c:ext>
              </c:extLst>
            </c:dLbl>
            <c:dLbl>
              <c:idx val="18"/>
              <c:tx>
                <c:strRef>
                  <c:f>Daten_Diagramme!$E$32</c:f>
                  <c:strCache>
                    <c:ptCount val="1"/>
                    <c:pt idx="0">
                      <c:v>-13.8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{46C0603E-96E2-4E1A-96C3-6BC8E51E3DF2}</c15:txfldGUID>
                      <c15:f>Daten_Diagramme!$E$32</c15:f>
                      <c15:dlblFieldTableCache>
                        <c:ptCount val="1"/>
                        <c:pt idx="0">
                          <c:v>-13.8</c:v>
                        </c:pt>
                      </c15:dlblFieldTableCache>
                    </c15:dlblFTEntry>
                  </c15:dlblFieldTable>
                  <c15:showDataLabelsRange val="0"/>
                </c:ext>
                <c:ext xmlns:c16="http://schemas.microsoft.com/office/drawing/2014/chart" uri="{C3380CC4-5D6E-409C-BE32-E72D297353CC}">
                  <c16:uniqueId val="{00000012-0489-4A3C-982A-30AFA14351BA}"/>
                </c:ext>
              </c:extLst>
            </c:dLbl>
            <c:dLbl>
              <c:idx val="19"/>
              <c:tx>
                <c:strRef>
                  <c:f>Daten_Diagramme!$E$33</c:f>
                  <c:strCache>
                    <c:ptCount val="1"/>
                    <c:pt idx="0">
                      <c:v>4.7</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{0C7FE41C-CC42-403D-A43C-85C7822FEFA4}</c15:txfldGUID>
                      <c15:f>Daten_Diagramme!$E$33</c15:f>
                      <c15:dlblFieldTableCache>
                        <c:ptCount val="1"/>
                        <c:pt idx="0">
                          <c:v>4.7</c:v>
                        </c:pt>
                      </c15:dlblFieldTableCache>
                    </c15:dlblFTEntry>
                  </c15:dlblFieldTable>
                  <c15:showDataLabelsRange val="0"/>
                </c:ext>
                <c:ext xmlns:c16="http://schemas.microsoft.com/office/drawing/2014/chart" uri="{C3380CC4-5D6E-409C-BE32-E72D297353CC}">
                  <c16:uniqueId val="{00000013-0489-4A3C-982A-30AFA14351BA}"/>
                </c:ext>
              </c:extLst>
            </c:dLbl>
            <c:dLbl>
              <c:idx val="20"/>
              <c:tx>
                <c:strRef>
                  <c:f>Daten_Diagramme!$E$34</c:f>
                  <c:strCache>
                    <c:ptCount val="1"/>
                    <c:pt idx="0">
                      <c:v>-1.7</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{F86D876A-408F-4C10-BDDA-038CB46CF72C}</c15:txfldGUID>
                      <c15:f>Daten_Diagramme!$E$34</c15:f>
                      <c15:dlblFieldTableCache>
                        <c:ptCount val="1"/>
                        <c:pt idx="0">
                          <c:v>-1.7</c:v>
                        </c:pt>
                      </c15:dlblFieldTableCache>
                    </c15:dlblFTEntry>
                  </c15:dlblFieldTable>
                  <c15:showDataLabelsRange val="0"/>
                </c:ext>
                <c:ext xmlns:c16="http://schemas.microsoft.com/office/drawing/2014/chart" uri="{C3380CC4-5D6E-409C-BE32-E72D297353CC}">
                  <c16:uniqueId val="{00000014-0489-4A3C-982A-30AFA14351BA}"/>
                </c:ext>
              </c:extLst>
            </c:dLbl>
            <c:dLbl>
              <c:idx val="21"/>
              <c:tx>
                <c:strRef>
                  <c:f>Daten_Diagramme!$E$35</c:f>
                  <c:strCache>
                    <c:ptCount val="1"/>
                    <c:pt idx="0">
                      <c:v>-5.3</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{C6473F91-E555-450F-95E7-5026C8B5B6A8}</c15:txfldGUID>
                      <c15:f>Daten_Diagramme!$E$35</c15:f>
                      <c15:dlblFieldTableCache>
                        <c:ptCount val="1"/>
                        <c:pt idx="0">
                          <c:v>-5.3</c:v>
                        </c:pt>
                      </c15:dlblFieldTableCache>
                    </c15:dlblFTEntry>
                  </c15:dlblFieldTable>
                  <c15:showDataLabelsRange val="0"/>
                </c:ext>
                <c:ext xmlns:c16="http://schemas.microsoft.com/office/drawing/2014/chart" uri="{C3380CC4-5D6E-409C-BE32-E72D297353CC}">
                  <c16:uniqueId val="{00000015-0489-4A3C-982A-30AFA14351BA}"/>
                </c:ext>
              </c:extLst>
            </c:dLbl>
            <c:dLbl>
              <c:idx val="22"/>
              <c:tx>
                <c:strRef>
                  <c:f>Daten_Diagramme!$E$36</c:f>
                  <c:strCache>
                    <c:ptCount val="1"/>
                    <c:pt idx="0">
                      <c:v>*</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{05A11902-9515-42FB-8A7D-2890ED8343DE}</c15:txfldGUID>
                      <c15:f>Daten_Diagramme!$E$36</c15:f>
                      <c15:dlblFieldTableCache>
                        <c:ptCount val="1"/>
                        <c:pt idx="0">
                          <c:v>*</c:v>
                        </c:pt>
                      </c15:dlblFieldTableCache>
                    </c15:dlblFTEntry>
                  </c15:dlblFieldTable>
                  <c15:showDataLabelsRange val="0"/>
                </c:ext>
                <c:ext xmlns:c16="http://schemas.microsoft.com/office/drawing/2014/chart" uri="{C3380CC4-5D6E-409C-BE32-E72D297353CC}">
                  <c16:uniqueId val="{00000016-0489-4A3C-982A-30AFA14351BA}"/>
                </c:ext>
              </c:extLst>
            </c:dLbl>
            <c:dLbl>
              <c:idx val="23"/>
              <c:tx>
                <c:strRef>
                  <c:f>Daten_Diagramme!$E$37</c:f>
                  <c:strCache>
                    <c:ptCount val="1"/>
                    <c:pt idx="0">
                      <c:v>0.0</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{FE6353AC-05D4-498E-8143-18841CDF7E03}</c15:txfldGUID>
                      <c15:f>Daten_Diagramme!$E$37</c15:f>
                      <c15:dlblFieldTableCache>
                        <c:ptCount val="1"/>
                        <c:pt idx="0">
                          <c:v>0.0</c:v>
                        </c:pt>
                      </c15:dlblFieldTableCache>
                    </c15:dlblFTEntry>
                  </c15:dlblFieldTable>
                  <c15:showDataLabelsRange val="0"/>
                </c:ext>
                <c:ext xmlns:c16="http://schemas.microsoft.com/office/drawing/2014/chart" uri="{C3380CC4-5D6E-409C-BE32-E72D297353CC}">
                  <c16:uniqueId val="{00000017-0489-4A3C-982A-30AFA14351BA}"/>
                </c:ext>
              </c:extLst>
            </c:dLbl>
            <c:dLbl>
              <c:idx val="24"/>
              <c:tx>
                <c:strRef>
                  <c:f>Daten_Diagramme!$E$38</c:f>
                  <c:strCache>
                    <c:ptCount val="1"/>
                    <c:pt idx="0">
                      <c:v>13.8</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{88BD1C6A-CF58-47CC-99F7-6A2D0C64AF71}</c15:txfldGUID>
                      <c15:f>Daten_Diagramme!$E$38</c15:f>
                      <c15:dlblFieldTableCache>
                        <c:ptCount val="1"/>
                        <c:pt idx="0">
                          <c:v>13.8</c:v>
                        </c:pt>
                      </c15:dlblFieldTableCache>
                    </c15:dlblFTEntry>
                  </c15:dlblFieldTable>
                  <c15:showDataLabelsRange val="0"/>
                </c:ext>
                <c:ext xmlns:c16="http://schemas.microsoft.com/office/drawing/2014/chart" uri="{C3380CC4-5D6E-409C-BE32-E72D297353CC}">
                  <c16:uniqueId val="{00000018-0489-4A3C-982A-30AFA14351BA}"/>
                </c:ext>
              </c:extLst>
            </c:dLbl>
            <c:dLbl>
              <c:idx val="25"/>
              <c:tx>
                <c:strRef>
                  <c:f>Daten_Diagramme!$E$39</c:f>
                  <c:strCache>
                    <c:ptCount val="1"/>
                    <c:pt idx="0">
                      <c:v>-3.7</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{39050CF4-55E7-4EC2-8204-039E4B52666A}</c15:txfldGUID>
                      <c15:f>Daten_Diagramme!$E$39</c15:f>
                      <c15:dlblFieldTableCache>
                        <c:ptCount val="1"/>
                        <c:pt idx="0">
                          <c:v>-3.7</c:v>
                        </c:pt>
                      </c15:dlblFieldTableCache>
                    </c15:dlblFTEntry>
                  </c15:dlblFieldTable>
                  <c15:showDataLabelsRange val="0"/>
                </c:ext>
                <c:ext xmlns:c16="http://schemas.microsoft.com/office/drawing/2014/chart" uri="{C3380CC4-5D6E-409C-BE32-E72D297353CC}">
                  <c16:uniqueId val="{00000019-0489-4A3C-982A-30AFA14351BA}"/>
                </c:ext>
              </c:extLst>
            </c:dLbl>
            <c:dLbl>
              <c:idx val="26"/>
              <c:tx>
                <c:strRef>
                  <c:f>Daten_Diagramme!$E$40</c:f>
                  <c:strCache>
                    <c:ptCount val="1"/>
                    <c:pt idx="0">
                      <c:v>-5.5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{9D2BC1B4-81FF-431F-B5C1-1F978F49CBEF}</c15:txfldGUID>
                      <c15:f>Daten_Diagramme!$E$40</c15:f>
                      <c15:dlblFieldTableCache>
                        <c:ptCount val="1"/>
                        <c:pt idx="0">
                          <c:v>-5.5</c:v>
                        </c:pt>
                      </c15:dlblFieldTableCache>
                    </c15:dlblFTEntry>
                  </c15:dlblFieldTable>
                  <c15:showDataLabelsRange val="0"/>
                </c:ext>
                <c:ext xmlns:c16="http://schemas.microsoft.com/office/drawing/2014/chart" uri="{C3380CC4-5D6E-409C-BE32-E72D297353CC}">
                  <c16:uniqueId val="{0000001A-0489-4A3C-982A-30AFA14351BA}"/>
                </c:ext>
              </c:extLst>
            </c:dLbl>
            <c:dLbl>
              <c:idx val="27"/>
              <c:tx>
                <c:strRef>
                  <c:f>Daten_Diagramme!$E$42</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{10F2C937-1F85-4CBC-8CAE-889F4D11D7A8}</c15:txfldGUID>
                      <c15:f>Daten_Diagramme!$E$42</c15:f>
                      <c15:dlblFieldTableCache>
                        <c:ptCount val="1"/>
                        <c:pt idx="0">
                          <c:v>#REF!</c:v>
                        </c:pt>
                      </c15:dlblFieldTableCache>
                    </c15:dlblFTEntry>
                  </c15:dlblFieldTable>
                  <c15:showDataLabelsRange val="0"/>
                </c:ext>
                <c:ext xmlns:c16="http://schemas.microsoft.com/office/drawing/2014/chart" uri="{C3380CC4-5D6E-409C-BE32-E72D297353CC}">
                  <c16:uniqueId val="{0000001B-0489-4A3C-982A-30AFA14351BA}"/>
                </c:ext>
              </c:extLst>
            </c:dLbl>
            <c:dLbl>
              <c:idx val="28"/>
              <c:tx>
                <c:strRef>
                  <c:f>Daten_Diagramme!$E$43</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{8A1CBE27-BB4C-4AA4-8684-5DF02F03A9C2}</c15:txfldGUID>
                      <c15:f>Daten_Diagramme!$E$43</c15:f>
                      <c15:dlblFieldTableCache>
                        <c:ptCount val="1"/>
                        <c:pt idx="0">
                          <c:v>#REF!</c:v>
                        </c:pt>
                      </c15:dlblFieldTableCache>
                    </c15:dlblFTEntry>
                  </c15:dlblFieldTable>
                  <c15:showDataLabelsRange val="0"/>
                </c:ext>
                <c:ext xmlns:c16="http://schemas.microsoft.com/office/drawing/2014/chart" uri="{C3380CC4-5D6E-409C-BE32-E72D297353CC}">
                  <c16:uniqueId val="{0000001C-0489-4A3C-982A-30AFA14351BA}"/>
                </c:ext>
              </c:extLst>
            </c:dLbl>
            <c:dLbl>
              <c:idx val="29"/>
              <c:tx>
                <c:strRef>
                  <c:f>Daten_Diagramme!$E$44</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{BE91B733-4652-4725-B52F-6AC44D063B81}</c15:txfldGUID>
                      <c15:f>Daten_Diagramme!$E$44</c15:f>
                      <c15:dlblFieldTableCache>
                        <c:ptCount val="1"/>
                        <c:pt idx="0">
                          <c:v>#REF!</c:v>
                        </c:pt>
                      </c15:dlblFieldTableCache>
                    </c15:dlblFTEntry>
                  </c15:dlblFieldTable>
                  <c15:showDataLabelsRange val="0"/>
                </c:ext>
                <c:ext xmlns:c16="http://schemas.microsoft.com/office/drawing/2014/chart" uri="{C3380CC4-5D6E-409C-BE32-E72D297353CC}">
                  <c16:uniqueId val="{0000001D-0489-4A3C-982A-30AFA14351BA}"/>
                </c:ext>
              </c:extLst>
            </c:dLbl>
            <c:dLbl>
              <c:idx val="30"/>
              <c:tx>
                <c:strRef>
                  <c:f>Daten_Diagramme!$E$45</c:f>
                  <c:strCache>
                    <c:ptCount val="1"/>
                    <c:pt idx="0">
                      <c:v>#REF!</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{ED73BA33-97B8-43B9-B83D-7885BC23BE30}</c15:txfldGUID>
                      <c15:f>Daten_Diagramme!$E$45</c15:f>
                      <c15:dlblFieldTableCache>
                        <c:ptCount val="1"/>
                        <c:pt idx="0">
                          <c:v>#REF!</c:v>
                        </c:pt>
                      </c15:dlblFieldTableCache>
                    </c15:dlblFTEntry>
                  </c15:dlblFieldTable>
                  <c15:showDataLabelsRange val="0"/>
                </c:ext>
                <c:ext xmlns:c16="http://schemas.microsoft.com/office/drawing/2014/chart" uri="{C3380CC4-5D6E-409C-BE32-E72D297353CC}">
                  <c16:uniqueId val="{0000001E-0489-4A3C-982A-30AFA14351BA}"/>
                </c:ext>
              </c:extLst>
            </c:dLbl>
            <c:dLbl>
              <c:idx val="31"/>
              <c:tx>
                <c:strRef>
                  <c:f>Daten_Diagramme!$E$46</c:f>
                  <c:strCache>
                    <c:ptCount val="1"/>
                    <c:pt idx="0">
                      <c:v>-5.5</c:v>
                    </c:pt>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{542C5321-7357-4538-8C92-D0DC4A51444D}</c15:txfldGUID>
                      <c15:f>Daten_Diagramme!$E$46</c15:f>
                      <c15:dlblFieldTableCache>
                        <c:ptCount val="1"/>
                        <c:pt idx="0">
                          <c:v>-5.5</c:v>
                        </c:pt>
                      </c15:dlblFieldTableCache>
                    </c15:dlblFTEntry>
                  </c15:dlblFieldTable>
                  <c15:showDataLabelsRange val="0"/>
                </c:ext>
                <c:ext xmlns:c16="http://schemas.microsoft.com/office/drawing/2014/chart" uri="{C3380CC4-5D6E-409C-BE32-E72D297353CC}">
                  <c16:uniqueId val="{0000001F-0489-4A3C-982A-30AFA14351BA}"/>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Daten_Diagramme!$C$14:$C$40</c:f>
              <c:numCache>
                <c:formatCode>#,#00</c:formatCode>
                <c:ptCount val="27"/>
                <c:pt idx="0">
                  <c:v>-5.3148777269281524</c:v>
                </c:pt>
                <c:pt idx="1">
                  <c:v>13.75</c:v>
                </c:pt>
                <c:pt idx="2">
                  <c:v>-12.987012987012987</c:v>
                </c:pt>
                <c:pt idx="3">
                  <c:v>-6.3926940639269407</c:v>
                </c:pt>
                <c:pt idx="4">
                  <c:v>-1.9267822736030829</c:v>
                </c:pt>
                <c:pt idx="5">
                  <c:v>-9.6126255380200867</c:v>
                </c:pt>
                <c:pt idx="6">
                  <c:v>-7.1428571428571432</c:v>
                </c:pt>
                <c:pt idx="7">
                  <c:v>0.390625</c:v>
                </c:pt>
                <c:pt idx="8">
                  <c:v>-2.1902251064692759</c:v>
                </c:pt>
                <c:pt idx="9">
                  <c:v>-7.3313782991202343</c:v>
                </c:pt>
                <c:pt idx="10">
                  <c:v>-9.8814229249011856</c:v>
                </c:pt>
                <c:pt idx="11">
                  <c:v>-4.4961240310077519</c:v>
                </c:pt>
                <c:pt idx="12">
                  <c:v>-4.8859934853420199</c:v>
                </c:pt>
                <c:pt idx="13">
                  <c:v>-3.1814895155459149</c:v>
                </c:pt>
                <c:pt idx="14">
                  <c:v>-7.4913561275451404</c:v>
                </c:pt>
                <c:pt idx="15">
                  <c:v>-2.2037218413320274</c:v>
                </c:pt>
                <c:pt idx="16">
                  <c:v>-26.737967914438503</c:v>
                </c:pt>
                <c:pt idx="17">
                  <c:v>3.1620553359683794</c:v>
                </c:pt>
                <c:pt idx="18">
                  <c:v>-13.826891671203049</c:v>
                </c:pt>
                <c:pt idx="19">
                  <c:v>4.7233468286099862</c:v>
                </c:pt>
                <c:pt idx="20">
                  <c:v>-1.7271157167530224</c:v>
                </c:pt>
                <c:pt idx="21">
                  <c:v>-5.3464755077658301</c:v>
                </c:pt>
                <c:pt idx="22">
                  <c:v>0</c:v>
                </c:pt>
                <c:pt idx="24">
                  <c:v>13.75</c:v>
                </c:pt>
                <c:pt idx="25">
                  <c:v>-3.7267080745341614</c:v>
                </c:pt>
                <c:pt idx="26">
                  <c:v>-5.4768877751275626</c:v>
                </c:pt>
              </c:numCache>
            </c:numRef>
          </c:val>
          <c:extLst>
            <c:ext xmlns:c16="http://schemas.microsoft.com/office/drawing/2014/chart" uri="{C3380CC4-5D6E-409C-BE32-E72D297353CC}">
              <c16:uniqueId val="{00000020-0489-4A3C-982A-30AFA14351BA}"/>
            </c:ext>
          </c:extLst>
        </c:ser>
        <c:ser>
          <c:idx val="1"/>
          <c:order val="1"/>
          <c:spPr>
            <a:noFill/>
            <a:ln w="25400">
              <a:noFill/>
            </a:ln>
          </c:spPr>
          <c:invertIfNegative val="0"/>
          <c:dLbls>
            <c:dLbl>
              <c:idx val="0"/>
              <c:tx>
                <c:strRef>
                  <c:f>Daten_Diagramme!$G$14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{BECE3A56-7680-48FE-A40B-AA1D8CCA8B59}</c15:txfldGUID>
                      <c15:f>Daten_Diagramme!$G$14</c15:f>
                      <c15:dlblFieldTableCache>
                        <c:ptCount val="1"/>
                      </c15:dlblFieldTableCache>
                    </c15:dlblFTEntry>
                  </c15:dlblFieldTable>
                  <c15:showDataLabelsRange val="0"/>
                </c:ext>
                <c:ext xmlns:c16="http://schemas.microsoft.com/office/drawing/2014/chart" uri="{C3380CC4-5D6E-409C-BE32-E72D297353CC}">
                  <c16:uniqueId val="{00000021-0489-4A3C-982A-30AFA14351BA}"/>
                </c:ext>
              </c:extLst>
            </c:dLbl>
            <c:dLbl>
              <c:idx val="1"/>
              <c:tx>
                <c:strRef>
                  <c:f>Daten_Diagramme!$G$15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{70B95066-6BB4-428A-92CC-DB0771F244AD}</c15:txfldGUID>
                      <c15:f>Daten_Diagramme!$G$15</c15:f>
                      <c15:dlblFieldTableCache>
                        <c:ptCount val="1"/>
                      </c15:dlblFieldTableCache>
                    </c15:dlblFTEntry>
                  </c15:dlblFieldTable>
                  <c15:showDataLabelsRange val="0"/>
                </c:ext>
                <c:ext xmlns:c16="http://schemas.microsoft.com/office/drawing/2014/chart" uri="{C3380CC4-5D6E-409C-BE32-E72D297353CC}">
                  <c16:uniqueId val="{00000022-0489-4A3C-982A-30AFA14351BA}"/>
                </c:ext>
              </c:extLst>
            </c:dLbl>
            <c:dLbl>
              <c:idx val="2"/>
              <c:tx>
                <c:strRef>
                  <c:f>Daten_Diagramme!$G$16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{D026E517-13CF-4F13-B0C1-6CF9E926FD32}</c15:txfldGUID>
                      <c15:f>Daten_Diagramme!$G$16</c15:f>
                      <c15:dlblFieldTableCache>
                        <c:ptCount val="1"/>
                      </c15:dlblFieldTableCache>
                    </c15:dlblFTEntry>
                  </c15:dlblFieldTable>
                  <c15:showDataLabelsRange val="0"/>
                </c:ext>
                <c:ext xmlns:c16="http://schemas.microsoft.com/office/drawing/2014/chart" uri="{C3380CC4-5D6E-409C-BE32-E72D297353CC}">
                  <c16:uniqueId val="{00000023-0489-4A3C-982A-30AFA14351BA}"/>
                </c:ext>
              </c:extLst>
            </c:dLbl>
            <c:dLbl>
              <c:idx val="3"/>
              <c:tx>
                <c:strRef>
                  <c:f>Daten_Diagramme!$G$17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{B7701581-5EC8-474B-936A-FD927ADCDD7B}</c15:txfldGUID>
                      <c15:f>Daten_Diagramme!$G$17</c15:f>
                      <c15:dlblFieldTableCache>
                        <c:ptCount val="1"/>
                      </c15:dlblFieldTableCache>
                    </c15:dlblFTEntry>
                  </c15:dlblFieldTable>
                  <c15:showDataLabelsRange val="0"/>
                </c:ext>
                <c:ext xmlns:c16="http://schemas.microsoft.com/office/drawing/2014/chart" uri="{C3380CC4-5D6E-409C-BE32-E72D297353CC}">
                  <c16:uniqueId val="{00000024-0489-4A3C-982A-30AFA14351BA}"/>
                </c:ext>
              </c:extLst>
            </c:dLbl>
            <c:dLbl>
              <c:idx val="4"/>
              <c:tx>
                <c:strRef>
                  <c:f>Daten_Diagramme!$G$18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{22D98661-7DB5-4317-BBFB-DE5A28DA5FCD}</c15:txfldGUID>
                      <c15:f>Daten_Diagramme!$G$18</c15:f>
                      <c15:dlblFieldTableCache>
                        <c:ptCount val="1"/>
                      </c15:dlblFieldTableCache>
                    </c15:dlblFTEntry>
                  </c15:dlblFieldTable>
                  <c15:showDataLabelsRange val="0"/>
                </c:ext>
                <c:ext xmlns:c16="http://schemas.microsoft.com/office/drawing/2014/chart" uri="{C3380CC4-5D6E-409C-BE32-E72D297353CC}">
                  <c16:uniqueId val="{00000025-0489-4A3C-982A-30AFA14351BA}"/>
                </c:ext>
              </c:extLst>
            </c:dLbl>
            <c:dLbl>
              <c:idx val="5"/>
              <c:tx>
                <c:strRef>
                  <c:f>Daten_Diagramme!$G$19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{C95306D1-2920-4CC7-AE1D-12F18D420EFA}</c15:txfldGUID>
                      <c15:f>Daten_Diagramme!$G$19</c15:f>
                      <c15:dlblFieldTableCache>
                        <c:ptCount val="1"/>
                      </c15:dlblFieldTableCache>
                    </c15:dlblFTEntry>
                  </c15:dlblFieldTable>
                  <c15:showDataLabelsRange val="0"/>
                </c:ext>
                <c:ext xmlns:c16="http://schemas.microsoft.com/office/drawing/2014/chart" uri="{C3380CC4-5D6E-409C-BE32-E72D297353CC}">
                  <c16:uniqueId val="{00000026-0489-4A3C-982A-30AFA14351BA}"/>
                </c:ext>
              </c:extLst>
            </c:dLbl>
            <c:dLbl>
              <c:idx val="6"/>
              <c:tx>
                <c:strRef>
                  <c:f>Daten_Diagramme!$G$20</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{92C1633F-A0C8-4C7F-8A6C-4FC1A9CDD2EA}</c15:txfldGUID>
                      <c15:f>Daten_Diagramme!$G$20</c15:f>
                      <c15:dlblFieldTableCache>
                        <c:ptCount val="1"/>
                      </c15:dlblFieldTableCache>
                    </c15:dlblFTEntry>
                  </c15:dlblFieldTable>
                  <c15:showDataLabelsRange val="0"/>
                </c:ext>
                <c:ext xmlns:c16="http://schemas.microsoft.com/office/drawing/2014/chart" uri="{C3380CC4-5D6E-409C-BE32-E72D297353CC}">
                  <c16:uniqueId val="{00000027-0489-4A3C-982A-30AFA14351BA}"/>
                </c:ext>
              </c:extLst>
            </c:dLbl>
            <c:dLbl>
              <c:idx val="7"/>
              <c:tx>
                <c:strRef>
                  <c:f>Daten_Diagramme!$G$21</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{10395341-D731-4A2D-98BF-7CA540D37A1F}</c15:txfldGUID>
                      <c15:f>Daten_Diagramme!$G$21</c15:f>
                      <c15:dlblFieldTableCache>
                        <c:ptCount val="1"/>
                      </c15:dlblFieldTableCache>
                    </c15:dlblFTEntry>
                  </c15:dlblFieldTable>
                  <c15:showDataLabelsRange val="0"/>
                </c:ext>
                <c:ext xmlns:c16="http://schemas.microsoft.com/office/drawing/2014/chart" uri="{C3380CC4-5D6E-409C-BE32-E72D297353CC}">
                  <c16:uniqueId val="{00000028-0489-4A3C-982A-30AFA14351BA}"/>
                </c:ext>
              </c:extLst>
            </c:dLbl>
            <c:dLbl>
              <c:idx val="8"/>
              <c:tx>
                <c:strRef>
                  <c:f>Daten_Diagramme!$G$22</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{ECE82A2E-A901-4616-87FA-0B2E6E64C1B7}</c15:txfldGUID>
                      <c15:f>Daten_Diagramme!$G$22</c15:f>
                      <c15:dlblFieldTableCache>
                        <c:ptCount val="1"/>
                      </c15:dlblFieldTableCache>
                    </c15:dlblFTEntry>
                  </c15:dlblFieldTable>
                  <c15:showDataLabelsRange val="0"/>
                </c:ext>
                <c:ext xmlns:c16="http://schemas.microsoft.com/office/drawing/2014/chart" uri="{C3380CC4-5D6E-409C-BE32-E72D297353CC}">
                  <c16:uniqueId val="{00000029-0489-4A3C-982A-30AFA14351BA}"/>
                </c:ext>
              </c:extLst>
            </c:dLbl>
            <c:dLbl>
              <c:idx val="9"/>
              <c:tx>
                <c:strRef>
                  <c:f>Daten_Diagramme!$G$23</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{190EB781-1A10-4619-B910-F14C249D517F}</c15:txfldGUID>
                      <c15:f>Daten_Diagramme!$G$23</c15:f>
                      <c15:dlblFieldTableCache>
                        <c:ptCount val="1"/>
                      </c15:dlblFieldTableCache>
                    </c15:dlblFTEntry>
                  </c15:dlblFieldTable>
                  <c15:showDataLabelsRange val="0"/>
                </c:ext>
                <c:ext xmlns:c16="http://schemas.microsoft.com/office/drawing/2014/chart" uri="{C3380CC4-5D6E-409C-BE32-E72D297353CC}">
                  <c16:uniqueId val="{0000002A-0489-4A3C-982A-30AFA14351BA}"/>
                </c:ext>
              </c:extLst>
            </c:dLbl>
            <c:dLbl>
              <c:idx val="10"/>
              <c:tx>
                <c:strRef>
                  <c:f>Daten_Diagramme!$G$24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{EB36C640-25A8-4687-911D-E0219794F6E2}</c15:txfldGUID>
                      <c15:f>Daten_Diagramme!$G$24</c15:f>
                      <c15:dlblFieldTableCache>
                        <c:ptCount val="1"/>
                      </c15:dlblFieldTableCache>
                    </c15:dlblFTEntry>
                  </c15:dlblFieldTable>
                  <c15:showDataLabelsRange val="0"/>
                </c:ext>
                <c:ext xmlns:c16="http://schemas.microsoft.com/office/drawing/2014/chart" uri="{C3380CC4-5D6E-409C-BE32-E72D297353CC}">
                  <c16:uniqueId val="{0000002B-0489-4A3C-982A-30AFA14351BA}"/>
                </c:ext>
              </c:extLst>
            </c:dLbl>
            <c:dLbl>
              <c:idx val="11"/>
              <c:tx>
                <c:strRef>
                  <c:f>Daten_Diagramme!$G$25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{E660EE1B-CFD1-466E-809E-E13C3C3C1B2F}</c15:txfldGUID>
                      <c15:f>Daten_Diagramme!$G$25</c15:f>
                      <c15:dlblFieldTableCache>
                        <c:ptCount val="1"/>
                      </c15:dlblFieldTableCache>
                    </c15:dlblFTEntry>
                  </c15:dlblFieldTable>
                  <c15:showDataLabelsRange val="0"/>
                </c:ext>
                <c:ext xmlns:c16="http://schemas.microsoft.com/office/drawing/2014/chart" uri="{C3380CC4-5D6E-409C-BE32-E72D297353CC}">
                  <c16:uniqueId val="{0000002C-0489-4A3C-982A-30AFA14351BA}"/>
                </c:ext>
              </c:extLst>
            </c:dLbl>
            <c:dLbl>
              <c:idx val="12"/>
              <c:tx>
                <c:strRef>
                  <c:f>Daten_Diagramme!$G$26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{528AFDCD-B354-4400-B3A0-AD9EEE7D5CFE}</c15:txfldGUID>
                      <c15:f>Daten_Diagramme!$G$26</c15:f>
                      <c15:dlblFieldTableCache>
                        <c:ptCount val="1"/>
                      </c15:dlblFieldTableCache>
                    </c15:dlblFTEntry>
                  </c15:dlblFieldTable>
                  <c15:showDataLabelsRange val="0"/>
                </c:ext>
                <c:ext xmlns:c16="http://schemas.microsoft.com/office/drawing/2014/chart" uri="{C3380CC4-5D6E-409C-BE32-E72D297353CC}">
                  <c16:uniqueId val="{0000002D-0489-4A3C-982A-30AFA14351BA}"/>
                </c:ext>
              </c:extLst>
            </c:dLbl>
            <c:dLbl>
              <c:idx val="13"/>
              <c:tx>
                <c:strRef>
                  <c:f>Daten_Diagramme!$G$27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{7FA45234-A39A-4D21-B615-9F5C0FBDA2F9}</c15:txfldGUID>
                      <c15:f>Daten_Diagramme!$G$27</c15:f>
                      <c15:dlblFieldTableCache>
                        <c:ptCount val="1"/>
                      </c15:dlblFieldTableCache>
                    </c15:dlblFTEntry>
                  </c15:dlblFieldTable>
                  <c15:showDataLabelsRange val="0"/>
                </c:ext>
                <c:ext xmlns:c16="http://schemas.microsoft.com/office/drawing/2014/chart" uri="{C3380CC4-5D6E-409C-BE32-E72D297353CC}">
                  <c16:uniqueId val="{0000002E-0489-4A3C-982A-30AFA14351BA}"/>
                </c:ext>
              </c:extLst>
            </c:dLbl>
            <c:dLbl>
              <c:idx val="14"/>
              <c:tx>
                <c:strRef>
                  <c:f>Daten_Diagramme!$G$28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{ECEC0B98-156F-4108-9627-43F2384524A9}</c15:txfldGUID>
                      <c15:f>Daten_Diagramme!$G$28</c15:f>
                      <c15:dlblFieldTableCache>
                        <c:ptCount val="1"/>
                      </c15:dlblFieldTableCache>
                    </c15:dlblFTEntry>
                  </c15:dlblFieldTable>
                  <c15:showDataLabelsRange val="0"/>
                </c:ext>
                <c:ext xmlns:c16="http://schemas.microsoft.com/office/drawing/2014/chart" uri="{C3380CC4-5D6E-409C-BE32-E72D297353CC}">
                  <c16:uniqueId val="{0000002F-0489-4A3C-982A-30AFA14351BA}"/>
                </c:ext>
              </c:extLst>
            </c:dLbl>
            <c:dLbl>
              <c:idx val="15"/>
              <c:tx>
                <c:strRef>
                  <c:f>Daten_Diagramme!$G$29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{45B35766-9EE4-403B-A157-C0C8ECB811BA}</c15:txfldGUID>
                      <c15:f>Daten_Diagramme!$G$29</c15:f>
                      <c15:dlblFieldTableCache>
                        <c:ptCount val="1"/>
                      </c15:dlblFieldTableCache>
                    </c15:dlblFTEntry>
                  </c15:dlblFieldTable>
                  <c15:showDataLabelsRange val="0"/>
                </c:ext>
                <c:ext xmlns:c16="http://schemas.microsoft.com/office/drawing/2014/chart" uri="{C3380CC4-5D6E-409C-BE32-E72D297353CC}">
                  <c16:uniqueId val="{00000030-0489-4A3C-982A-30AFA14351BA}"/>
                </c:ext>
              </c:extLst>
            </c:dLbl>
            <c:dLbl>
              <c:idx val="16"/>
              <c:tx>
                <c:strRef>
                  <c:f>Daten_Diagramme!$G$30</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{C2423155-6A70-4B71-92D5-0E45ABB412A8}</c15:txfldGUID>
                      <c15:f>Daten_Diagramme!$G$30</c15:f>
                      <c15:dlblFieldTableCache>
                        <c:ptCount val="1"/>
                      </c15:dlblFieldTableCache>
                    </c15:dlblFTEntry>
                  </c15:dlblFieldTable>
                  <c15:showDataLabelsRange val="0"/>
                </c:ext>
                <c:ext xmlns:c16="http://schemas.microsoft.com/office/drawing/2014/chart" uri="{C3380CC4-5D6E-409C-BE32-E72D297353CC}">
                  <c16:uniqueId val="{00000031-0489-4A3C-982A-30AFA14351BA}"/>
                </c:ext>
              </c:extLst>
            </c:dLbl>
            <c:dLbl>
              <c:idx val="17"/>
              <c:tx>
                <c:strRef>
                  <c:f>Daten_Diagramme!$G$31</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{A8D4C930-6D39-43F1-876D-9BBD0CB0B023}</c15:txfldGUID>
                      <c15:f>Daten_Diagramme!$G$31</c15:f>
                      <c15:dlblFieldTableCache>
                        <c:ptCount val="1"/>
                      </c15:dlblFieldTableCache>
                    </c15:dlblFTEntry>
                  </c15:dlblFieldTable>
                  <c15:showDataLabelsRange val="0"/>
                </c:ext>
                <c:ext xmlns:c16="http://schemas.microsoft.com/office/drawing/2014/chart" uri="{C3380CC4-5D6E-409C-BE32-E72D297353CC}">
                  <c16:uniqueId val="{00000032-0489-4A3C-982A-30AFA14351BA}"/>
                </c:ext>
              </c:extLst>
            </c:dLbl>
            <c:dLbl>
              <c:idx val="18"/>
              <c:tx>
                <c:strRef>
                  <c:f>Daten_Diagramme!$G$32</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{C454AE72-0FF1-479A-9BF5-B55D52A4B657}</c15:txfldGUID>
                      <c15:f>Daten_Diagramme!$G$32</c15:f>
                      <c15:dlblFieldTableCache>
                        <c:ptCount val="1"/>
                      </c15:dlblFieldTableCache>
                    </c15:dlblFTEntry>
                  </c15:dlblFieldTable>
                  <c15:showDataLabelsRange val="0"/>
                </c:ext>
                <c:ext xmlns:c16="http://schemas.microsoft.com/office/drawing/2014/chart" uri="{C3380CC4-5D6E-409C-BE32-E72D297353CC}">
                  <c16:uniqueId val="{00000033-0489-4A3C-982A-30AFA14351BA}"/>
                </c:ext>
              </c:extLst>
            </c:dLbl>
            <c:dLbl>
              <c:idx val="19"/>
              <c:tx>
                <c:strRef>
                  <c:f>Daten_Diagramme!$G$33</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{D1273AB6-1178-4BEE-B763-F3CC4275491D}</c15:txfldGUID>
                      <c15:f>Daten_Diagramme!$G$33</c15:f>
                      <c15:dlblFieldTableCache>
                        <c:ptCount val="1"/>
                      </c15:dlblFieldTableCache>
                    </c15:dlblFTEntry>
                  </c15:dlblFieldTable>
                  <c15:showDataLabelsRange val="0"/>
                </c:ext>
                <c:ext xmlns:c16="http://schemas.microsoft.com/office/drawing/2014/chart" uri="{C3380CC4-5D6E-409C-BE32-E72D297353CC}">
                  <c16:uniqueId val="{00000034-0489-4A3C-982A-30AFA14351BA}"/>
                </c:ext>
              </c:extLst>
            </c:dLbl>
            <c:dLbl>
              <c:idx val="20"/>
              <c:tx>
                <c:strRef>
                  <c:f>Daten_Diagramme!$G$34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{6C1F186C-C4BD-46F9-B602-2FBAD19D8615}</c15:txfldGUID>
                      <c15:f>Daten_Diagramme!$G$34</c15:f>
                      <c15:dlblFieldTableCache>
                        <c:ptCount val="1"/>
                      </c15:dlblFieldTableCache>
                    </c15:dlblFTEntry>
                  </c15:dlblFieldTable>
                  <c15:showDataLabelsRange val="0"/>
                </c:ext>
                <c:ext xmlns:c16="http://schemas.microsoft.com/office/drawing/2014/chart" uri="{C3380CC4-5D6E-409C-BE32-E72D297353CC}">
                  <c16:uniqueId val="{00000035-0489-4A3C-982A-30AFA14351BA}"/>
                </c:ext>
              </c:extLst>
            </c:dLbl>
            <c:dLbl>
              <c:idx val="21"/>
              <c:tx>
                <c:strRef>
                  <c:f>Daten_Diagramme!$G$35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{4A10D092-2C2E-400E-BD39-2DF20434A736}</c15:txfldGUID>
                      <c15:f>Daten_Diagramme!$G$35</c15:f>
                      <c15:dlblFieldTableCache>
                        <c:ptCount val="1"/>
                      </c15:dlblFieldTableCache>
                    </c15:dlblFTEntry>
                  </c15:dlblFieldTable>
                  <c15:showDataLabelsRange val="0"/>
                </c:ext>
                <c:ext xmlns:c16="http://schemas.microsoft.com/office/drawing/2014/chart" uri="{C3380CC4-5D6E-409C-BE32-E72D297353CC}">
                  <c16:uniqueId val="{00000036-0489-4A3C-982A-30AFA14351BA}"/>
                </c:ext>
              </c:extLst>
            </c:dLbl>
            <c:dLbl>
              <c:idx val="22"/>
              <c:tx>
                <c:strRef>
                  <c:f>Daten_Diagramme!$G$36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{6261F049-3CEA-49E9-A5F1-3E0A76EFC70B}</c15:txfldGUID>
                      <c15:f>Daten_Diagramme!$G$36</c15:f>
                      <c15:dlblFieldTableCache>
                        <c:ptCount val="1"/>
                      </c15:dlblFieldTableCache>
                    </c15:dlblFTEntry>
                  </c15:dlblFieldTable>
                  <c15:showDataLabelsRange val="0"/>
                </c:ext>
                <c:ext xmlns:c16="http://schemas.microsoft.com/office/drawing/2014/chart" uri="{C3380CC4-5D6E-409C-BE32-E72D297353CC}">
                  <c16:uniqueId val="{00000037-0489-4A3C-982A-30AFA14351BA}"/>
                </c:ext>
              </c:extLst>
            </c:dLbl>
            <c:dLbl>
              <c:idx val="23"/>
              <c:tx>
                <c:strRef>
                  <c:f>Daten_Diagramme!$G$37</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{6CAC77F9-06E0-4CF6-903F-7EFB412AA710}</c15:txfldGUID>
                      <c15:f>Daten_Diagramme!$G$37</c15:f>
                      <c15:dlblFieldTableCache>
                        <c:ptCount val="1"/>
                      </c15:dlblFieldTableCache>
                    </c15:dlblFTEntry>
                  </c15:dlblFieldTable>
                  <c15:showDataLabelsRange val="0"/>
                </c:ext>
                <c:ext xmlns:c16="http://schemas.microsoft.com/office/drawing/2014/chart" uri="{C3380CC4-5D6E-409C-BE32-E72D297353CC}">
                  <c16:uniqueId val="{00000038-0489-4A3C-982A-30AFA14351BA}"/>
                </c:ext>
              </c:extLst>
            </c:dLbl>
            <c:dLbl>
              <c:idx val="24"/>
              <c:tx>
                <c:strRef>
                  <c:f>Daten_Diagramme!$G$38</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{F440F0CA-68C7-4650-862A-AA13E855A7A2}</c15:txfldGUID>
                      <c15:f>Daten_Diagramme!$G$38</c15:f>
                      <c15:dlblFieldTableCache>
                        <c:ptCount val="1"/>
                      </c15:dlblFieldTableCache>
                    </c15:dlblFTEntry>
                  </c15:dlblFieldTable>
                  <c15:showDataLabelsRange val="0"/>
                </c:ext>
                <c:ext xmlns:c16="http://schemas.microsoft.com/office/drawing/2014/chart" uri="{C3380CC4-5D6E-409C-BE32-E72D297353CC}">
                  <c16:uniqueId val="{00000039-0489-4A3C-982A-30AFA14351BA}"/>
                </c:ext>
              </c:extLst>
            </c:dLbl>
            <c:dLbl>
              <c:idx val="25"/>
              <c:tx>
                <c:strRef>
                  <c:f>Daten_Diagramme!$G$39</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{737E4DB2-B46E-40B0-8BDC-AF4E3B054D1E}</c15:txfldGUID>
                      <c15:f>Daten_Diagramme!$G$39</c15:f>
                      <c15:dlblFieldTableCache>
                        <c:ptCount val="1"/>
                      </c15:dlblFieldTableCache>
                    </c15:dlblFTEntry>
                  </c15:dlblFieldTable>
                  <c15:showDataLabelsRange val="0"/>
                </c:ext>
                <c:ext xmlns:c16="http://schemas.microsoft.com/office/drawing/2014/chart" uri="{C3380CC4-5D6E-409C-BE32-E72D297353CC}">
                  <c16:uniqueId val="{0000003A-0489-4A3C-982A-30AFA14351BA}"/>
                </c:ext>
              </c:extLst>
            </c:dLbl>
            <c:dLbl>
              <c:idx val="26"/>
              <c:tx>
                <c:strRef>
                  <c:f>Daten_Diagramme!$G$41</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{3E6B028D-55B9-424A-93CC-9D6B1A8EEFF5}</c15:txfldGUID>
                      <c15:f>Daten_Diagramme!$G$41</c15:f>
                      <c15:dlblFieldTableCache>
                        <c:ptCount val="1"/>
                      </c15:dlblFieldTableCache>
                    </c15:dlblFTEntry>
                  </c15:dlblFieldTable>
                  <c15:showDataLabelsRange val="0"/>
                </c:ext>
                <c:ext xmlns:c16="http://schemas.microsoft.com/office/drawing/2014/chart" uri="{C3380CC4-5D6E-409C-BE32-E72D297353CC}">
                  <c16:uniqueId val="{0000003B-0489-4A3C-982A-30AFA14351BA}"/>
                </c:ext>
              </c:extLst>
            </c:dLbl>
            <c:dLbl>
              <c:idx val="27"/>
              <c:tx>
                <c:strRef>
                  <c:f>Daten_Diagramme!$G$42</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{20B65539-F69D-4316-96E3-499491F27C6C}</c15:txfldGUID>
                      <c15:f>Daten_Diagramme!$G$42</c15:f>
                      <c15:dlblFieldTableCache>
                        <c:ptCount val="1"/>
                      </c15:dlblFieldTableCache>
                    </c15:dlblFTEntry>
                  </c15:dlblFieldTable>
                  <c15:showDataLabelsRange val="0"/>
                </c:ext>
                <c:ext xmlns:c16="http://schemas.microsoft.com/office/drawing/2014/chart" uri="{C3380CC4-5D6E-409C-BE32-E72D297353CC}">
                  <c16:uniqueId val="{0000003C-0489-4A3C-982A-30AFA14351BA}"/>
                </c:ext>
              </c:extLst>
            </c:dLbl>
            <c:dLbl>
              <c:idx val="28"/>
              <c:tx>
                <c:strRef>
                  <c:f>Daten_Diagramme!$G$43</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{E76520AD-4DF4-425A-BB5D-7943D3755F03}</c15:txfldGUID>
                      <c15:f>Daten_Diagramme!$G$43</c15:f>
                      <c15:dlblFieldTableCache>
                        <c:ptCount val="1"/>
                      </c15:dlblFieldTableCache>
                    </c15:dlblFTEntry>
                  </c15:dlblFieldTable>
                  <c15:showDataLabelsRange val="0"/>
                </c:ext>
                <c:ext xmlns:c16="http://schemas.microsoft.com/office/drawing/2014/chart" uri="{C3380CC4-5D6E-409C-BE32-E72D297353CC}">
                  <c16:uniqueId val="{0000003D-0489-4A3C-982A-30AFA14351BA}"/>
                </c:ext>
              </c:extLst>
            </c:dLbl>
            <c:dLbl>
              <c:idx val="29"/>
              <c:tx>
                <c:strRef>
                  <c:f>Daten_Diagramme!$G$44</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{64490CA8-ED04-4E89-A0CD-1B90356F95D3}</c15:txfldGUID>
                      <c15:f>Daten_Diagramme!$G$44</c15:f>
                      <c15:dlblFieldTableCache>
                        <c:ptCount val="1"/>
                      </c15:dlblFieldTableCache>
                    </c15:dlblFTEntry>
                  </c15:dlblFieldTable>
                  <c15:showDataLabelsRange val="0"/>
                </c:ext>
                <c:ext xmlns:c16="http://schemas.microsoft.com/office/drawing/2014/chart" uri="{C3380CC4-5D6E-409C-BE32-E72D297353CC}">
                  <c16:uniqueId val="{0000003E-0489-4A3C-982A-30AFA14351BA}"/>
                </c:ext>
              </c:extLst>
            </c:dLbl>
            <c:dLbl>
              <c:idx val="30"/>
              <c:tx>
                <c:strRef>
                  <c:f>Daten_Diagramme!$G$45</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{E4992CBD-1675-4E01-AA32-536315C804CE}</c15:txfldGUID>
                      <c15:f>Daten_Diagramme!$G$45</c15:f>
                      <c15:dlblFieldTableCache>
                        <c:ptCount val="1"/>
                      </c15:dlblFieldTableCache>
                    </c15:dlblFTEntry>
                  </c15:dlblFieldTable>
                  <c15:showDataLabelsRange val="0"/>
                </c:ext>
                <c:ext xmlns:c16="http://schemas.microsoft.com/office/drawing/2014/chart" uri="{C3380CC4-5D6E-409C-BE32-E72D297353CC}">
                  <c16:uniqueId val="{0000003F-0489-4A3C-982A-30AFA14351BA}"/>
                </c:ext>
              </c:extLst>
            </c:dLbl>
            <c:dLbl>
              <c:idx val="31"/>
              <c:tx>
                <c:strRef>
                  <c:f>Daten_Diagramme!$G$46</c:f>
                  <c:strCache>
                    <c:ptCount val="1"/>
                  </c:strCache>
                </c:strRef>
              </c:tx>
              <c:showLegendKey val="0"/>
              <c:showVal val="0"/>
              <c:showCatName val="0"/>
              <c:showSerName val="0"/>
              <c:showPercent val="0"/>
              <c:showBubbleSize val="0"/>
              <c:extLst>
                <c:ext xmlns:c15="http://schemas.microsoft.com/office/drawing/2012/chart" uri="{CE6537A1-D6FC-4f65-9D91-7224C49458BB}">
                  <c15:dlblFieldTable>
                    <c15:dlblFTEntry>
                      <c15:txfldGUID>{ED8B3F11-F041-4093-A333-6D29B7D017A1}</c15:txfldGUID>
                      <c15:f>Daten_Diagramme!$G$46</c15:f>
                      <c15:dlblFieldTableCache>
                        <c:ptCount val="1"/>
                      </c15:dlblFieldTableCache>
                    </c15:dlblFTEntry>
                  </c15:dlblFieldTable>
                  <c15:showDataLabelsRange val="0"/>
                </c:ext>
                <c:ext xmlns:c16="http://schemas.microsoft.com/office/drawing/2014/chart" uri="{C3380CC4-5D6E-409C-BE32-E72D297353CC}">
                  <c16:uniqueId val="{00000040-0489-4A3C-982A-30AFA14351BA}"/>
                </c:ext>
              </c:extLst>
            </c:dLbl>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Daten_Diagramme!$I$14:$I$40</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-0.75</c:v>
                </c:pt>
                <c:pt idx="24">
                  <c:v>0</c:v>
                </c:pt>
                <c:pt idx="25">
                  <c:v>0</c:v>
                </c:pt>
                <c:pt idx="26">
                  <c:v>0</c:v>
                </c:pt>
              </c:numCache>
            </c:numRef>
          </c:val>
          <c:extLst>
            <c:ext xmlns:c16="http://schemas.microsoft.com/office/drawing/2014/chart" uri="{C3380CC4-5D6E-409C-BE32-E72D297353CC}">
              <c16:uniqueId val="{00000041-0489-4A3C-982A-30AFA14351BA}"/>
            </c:ext>
          </c:extLst>
        </c:ser>
        <c:dLbls>
          <c:showLegendKey val="0"/>
          <c:showVal val="1"/>
          <c:showCatName val="0"/>
          <c:showSerName val="0"/>
          <c:showPercent val="0"/>
          <c:showBubbleSize val="0"/>
        </c:dLbls>
        <c:gapWidth val="100"/>
        <c:overlap val="100"/>
        <c:axId val="297293264"/>
        <c:axId val="297631720"/>
      </c:barChart>
      <c:scatterChart>
        <c:scatterStyle val="lineMarker"/>
        <c:varyColors val="0"/>
        <c:ser>
          <c:idx val="2"/>
          <c:order val="2"/>
          <c:spPr>
            <a:ln w="28575">
              <a:noFill/>
            </a:ln>
          </c:spPr>
          <c:marker>
            <c:symbol val="picture"/>
            <c:spPr>
              <a:blipFill dpi="0" rotWithShape="0">
                <a:blip xmlns:r="http://schemas.openxmlformats.org/officeDocument/2006/relationships" r:embed="rId1"/>
                <a:srcRect/>
                <a:stretch>
                  <a:fillRect/>
                </a:stretch>
              </a:blipFill>
              <a:ln w="25400">
                <a:noFill/>
              </a:ln>
            </c:spPr>
          </c:marker>
          <c:dLbls>
            <c:delete val="1"/>
          </c:dLbls>
          <c:xVal>
            <c:numRef>
              <c:f>Daten_Diagramme!$M$14:$M$40</c:f>
              <c:numCache>
                <c:formatCode>General</c:formatCode>
                <c:ptCount val="2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45</c:v>
                </c:pt>
                <c:pt idx="24">
                  <c:v>#N/A</c:v>
                </c:pt>
                <c:pt idx="25">
                  <c:v>#N/A</c:v>
                </c:pt>
                <c:pt idx="26">
                  <c:v>#N/A</c:v>
                </c:pt>
              </c:numCache>
            </c:numRef>
          </c:xVal>
          <c:yVal>
            <c:numRef>
              <c:f>Daten_Diagramme!$L$14:$L$40</c:f>
              <c:numCache>
                <c:formatCode>General</c:formatCode>
                <c:ptCount val="2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232</c:v>
                </c:pt>
                <c:pt idx="24">
                  <c:v>#N/A</c:v>
                </c:pt>
                <c:pt idx="25">
                  <c:v>#N/A</c:v>
                </c:pt>
                <c:pt idx="26">
                  <c:v>#N/A</c:v>
                </c:pt>
              </c:numCache>
            </c:numRef>
          </c:yVal>
          <c:smooth val="0"/>
          <c:extLst>
            <c:ext xmlns:c16="http://schemas.microsoft.com/office/drawing/2014/chart" uri="{C3380CC4-5D6E-409C-BE32-E72D297353CC}">
              <c16:uniqueId val="{00000042-0489-4A3C-982A-30AFA14351BA}"/>
            </c:ext>
          </c:extLst>
        </c:ser>
        <c:dLbls>
          <c:showLegendKey val="0"/>
          <c:showVal val="1"/>
          <c:showCatName val="0"/>
          <c:showSerName val="0"/>
          <c:showPercent val="0"/>
          <c:showBubbleSize val="0"/>
        </c:dLbls>
        <c:axId val="297632112"/>
        <c:axId val="297632504"/>
      </c:scatterChart>
      <c:catAx>
        <c:axId val="297293264"/>
        <c:scaling>
          <c:orientation val="maxMin"/>
        </c:scaling>
        <c:delete val="0"/>
        <c:axPos val="l"/>
        <c:majorTickMark val="none"/>
        <c:minorTickMark val="none"/>
        <c:tickLblPos val="none"/>
        <c:spPr>
          <a:ln w="1270">
            <a:solidFill>
              <a:srgbClr val="000000"/>
            </a:solidFill>
            <a:prstDash val="solid"/>
          </a:ln>
        </c:spPr>
        <c:crossAx val="297631720"/>
        <c:crosses val="autoZero"/>
        <c:auto val="1"/>
        <c:lblAlgn val="ctr"/>
        <c:lblOffset val="100"/>
        <c:tickMarkSkip val="1"/>
        <c:noMultiLvlLbl val="0"/>
      </c:catAx>
      <c:valAx>
        <c:axId val="297631720"/>
        <c:scaling>
          <c:orientation val="minMax"/>
          <c:max val="50"/>
          <c:min val="-50"/>
        </c:scaling>
        <c:delete val="1"/>
        <c:axPos val="t"/>
        <c:numFmt formatCode="#,#00" sourceLinked="1"/>
        <c:majorTickMark val="out"/>
        <c:minorTickMark val="none"/>
        <c:tickLblPos val="none"/>
        <c:crossAx val="297293264"/>
        <c:crosses val="autoZero"/>
        <c:crossBetween val="between"/>
        <c:majorUnit val="10"/>
        <c:minorUnit val="5"/>
      </c:valAx>
      <c:valAx>
        <c:axId val="297632112"/>
        <c:scaling>
          <c:orientation val="minMax"/>
        </c:scaling>
        <c:delete val="1"/>
        <c:axPos val="b"/>
        <c:numFmt formatCode="General" sourceLinked="1"/>
        <c:majorTickMark val="out"/>
        <c:minorTickMark val="none"/>
        <c:tickLblPos val="none"/>
        <c:crossAx val="297632504"/>
        <c:crosses val="max"/>
        <c:crossBetween val="midCat"/>
      </c:valAx>
      <c:valAx>
        <c:axId val="297632504"/>
        <c:scaling>
          <c:orientation val="maxMin"/>
          <c:max val="320"/>
          <c:min val="0"/>
        </c:scaling>
        <c:delete val="1"/>
        <c:axPos val="r"/>
        <c:numFmt formatCode="General" sourceLinked="1"/>
        <c:majorTickMark val="out"/>
        <c:minorTickMark val="none"/>
        <c:tickLblPos val="none"/>
        <c:crossAx val="297632112"/>
        <c:crosses val="max"/>
        <c:crossBetween val="midCat"/>
        <c:majorUnit val="10"/>
        <c:minorUnit val="5"/>
      </c:valAx>
      <c:spPr>
        <a:noFill/>
        <a:ln w="25400">
          <a:noFill/>
        </a:ln>
      </c:spPr>
    </c:plotArea>
    <c:plotVisOnly val="1"/>
    <c:dispBlanksAs val="gap"/>
    <c:showDLblsOverMax val="0"/>
  </c:chart>
  <c:spPr>
    <a:noFill/>
    <a:ln w="9525">
      <a:noFill/>
    </a:ln>
  </c:spPr>
  <c:txPr>
    <a:bodyPr/>
    <a:lstStyle/>
    <a:p>
      <a:pPr>
        <a:defRPr sz="5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25400">
              <a:solidFill>
                <a:srgbClr val="000000"/>
              </a:solidFill>
              <a:prstDash val="solid"/>
            </a:ln>
          </c:spPr>
          <c:marker>
            <c:symbol val="none"/>
          </c:marker>
          <c:dLbls>
            <c:dLbl>
              <c:idx val="0"/>
              <c:tx>
                <c:strRef>
                  <c:f>Diagramm!$I$47</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{4CF80A07-B890-4144-B42A-F34CF7EC2045}</c15:txfldGUID>
                      <c15:f>Diagramm!$I$47</c15:f>
                      <c15:dlblFieldTableCache>
                        <c:ptCount val="1"/>
                      </c15:dlblFieldTableCache>
                    </c15:dlblFTEntry>
                  </c15:dlblFieldTable>
                  <c15:showDataLabelsRange val="0"/>
                </c:ext>
                <c:ext xmlns:c16="http://schemas.microsoft.com/office/drawing/2014/chart" uri="{C3380CC4-5D6E-409C-BE32-E72D297353CC}">
                  <c16:uniqueId val="{00000000-66E6-4CC5-8886-20A547C8E049}"/>
                </c:ext>
              </c:extLst>
            </c:dLbl>
            <c:dLbl>
              <c:idx val="1"/>
              <c:tx>
                <c:strRef>
                  <c:f>Diagramm!$I$48</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{F07B68E3-A4D7-407A-816E-663480758B96}</c15:txfldGUID>
                      <c15:f>Diagramm!$I$48</c15:f>
                      <c15:dlblFieldTableCache>
                        <c:ptCount val="1"/>
                      </c15:dlblFieldTableCache>
                    </c15:dlblFTEntry>
                  </c15:dlblFieldTable>
                  <c15:showDataLabelsRange val="0"/>
                </c:ext>
                <c:ext xmlns:c16="http://schemas.microsoft.com/office/drawing/2014/chart" uri="{C3380CC4-5D6E-409C-BE32-E72D297353CC}">
                  <c16:uniqueId val="{00000001-66E6-4CC5-8886-20A547C8E049}"/>
                </c:ext>
              </c:extLst>
            </c:dLbl>
            <c:dLbl>
              <c:idx val="2"/>
              <c:tx>
                <c:strRef>
                  <c:f>Diagramm!$I$49</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{FD1709D4-EB03-431F-AEEB-E149848988FE}</c15:txfldGUID>
                      <c15:f>Diagramm!$I$49</c15:f>
                      <c15:dlblFieldTableCache>
                        <c:ptCount val="1"/>
                      </c15:dlblFieldTableCache>
                    </c15:dlblFTEntry>
                  </c15:dlblFieldTable>
                  <c15:showDataLabelsRange val="0"/>
                </c:ext>
                <c:ext xmlns:c16="http://schemas.microsoft.com/office/drawing/2014/chart" uri="{C3380CC4-5D6E-409C-BE32-E72D297353CC}">
                  <c16:uniqueId val="{00000002-66E6-4CC5-8886-20A547C8E049}"/>
                </c:ext>
              </c:extLst>
            </c:dLbl>
            <c:dLbl>
              <c:idx val="3"/>
              <c:tx>
                <c:strRef>
                  <c:f>Diagramm!$I$50</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{D07D3F31-D380-4E4F-839D-5333BC76095D}</c15:txfldGUID>
                      <c15:f>Diagramm!$I$50</c15:f>
                      <c15:dlblFieldTableCache>
                        <c:ptCount val="1"/>
                      </c15:dlblFieldTableCache>
                    </c15:dlblFTEntry>
                  </c15:dlblFieldTable>
                  <c15:showDataLabelsRange val="0"/>
                </c:ext>
                <c:ext xmlns:c16="http://schemas.microsoft.com/office/drawing/2014/chart" uri="{C3380CC4-5D6E-409C-BE32-E72D297353CC}">
                  <c16:uniqueId val="{00000003-66E6-4CC5-8886-20A547C8E049}"/>
                </c:ext>
              </c:extLst>
            </c:dLbl>
            <c:dLbl>
              <c:idx val="4"/>
              <c:tx>
                <c:strRef>
                  <c:f>Diagramm!$I$51</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{811EC067-0A5E-4F25-9D51-F9FB3B4E981E}</c15:txfldGUID>
                      <c15:f>Diagramm!$I$51</c15:f>
                      <c15:dlblFieldTableCache>
                        <c:ptCount val="1"/>
                      </c15:dlblFieldTableCache>
                    </c15:dlblFTEntry>
                  </c15:dlblFieldTable>
                  <c15:showDataLabelsRange val="0"/>
                </c:ext>
                <c:ext xmlns:c16="http://schemas.microsoft.com/office/drawing/2014/chart" uri="{C3380CC4-5D6E-409C-BE32-E72D297353CC}">
                  <c16:uniqueId val="{00000004-66E6-4CC5-8886-20A547C8E049}"/>
                </c:ext>
              </c:extLst>
            </c:dLbl>
            <c:dLbl>
              <c:idx val="5"/>
              <c:tx>
                <c:strRef>
                  <c:f>Diagramm!$I$52</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{1EAAA962-107D-4149-816D-AADD4F4039C1}</c15:txfldGUID>
                      <c15:f>Diagramm!$I$52</c15:f>
                      <c15:dlblFieldTableCache>
                        <c:ptCount val="1"/>
                      </c15:dlblFieldTableCache>
                    </c15:dlblFTEntry>
                  </c15:dlblFieldTable>
                  <c15:showDataLabelsRange val="0"/>
                </c:ext>
                <c:ext xmlns:c16="http://schemas.microsoft.com/office/drawing/2014/chart" uri="{C3380CC4-5D6E-409C-BE32-E72D297353CC}">
                  <c16:uniqueId val="{00000005-66E6-4CC5-8886-20A547C8E049}"/>
                </c:ext>
              </c:extLst>
            </c:dLbl>
            <c:dLbl>
              <c:idx val="6"/>
              <c:tx>
                <c:strRef>
                  <c:f>Diagramm!$I$53</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{A2348569-AA54-4493-A99A-2A00595165FE}</c15:txfldGUID>
                      <c15:f>Diagramm!$I$53</c15:f>
                      <c15:dlblFieldTableCache>
                        <c:ptCount val="1"/>
                      </c15:dlblFieldTableCache>
                    </c15:dlblFTEntry>
                  </c15:dlblFieldTable>
                  <c15:showDataLabelsRange val="0"/>
                </c:ext>
                <c:ext xmlns:c16="http://schemas.microsoft.com/office/drawing/2014/chart" uri="{C3380CC4-5D6E-409C-BE32-E72D297353CC}">
                  <c16:uniqueId val="{00000006-66E6-4CC5-8886-20A547C8E049}"/>
                </c:ext>
              </c:extLst>
            </c:dLbl>
            <c:dLbl>
              <c:idx val="7"/>
              <c:tx>
                <c:strRef>
                  <c:f>Diagramm!$I$54</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{9A4387A0-3436-4983-BBAD-E9F9A11770E1}</c15:txfldGUID>
                      <c15:f>Diagramm!$I$54</c15:f>
                      <c15:dlblFieldTableCache>
                        <c:ptCount val="1"/>
                      </c15:dlblFieldTableCache>
                    </c15:dlblFTEntry>
                  </c15:dlblFieldTable>
                  <c15:showDataLabelsRange val="0"/>
                </c:ext>
                <c:ext xmlns:c16="http://schemas.microsoft.com/office/drawing/2014/chart" uri="{C3380CC4-5D6E-409C-BE32-E72D297353CC}">
                  <c16:uniqueId val="{00000007-66E6-4CC5-8886-20A547C8E049}"/>
                </c:ext>
              </c:extLst>
            </c:dLbl>
            <c:dLbl>
              <c:idx val="8"/>
              <c:tx>
                <c:strRef>
                  <c:f>Diagramm!$I$55</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{8B01096B-A3E8-48A5-A03B-9341135312A0}</c15:txfldGUID>
                      <c15:f>Diagramm!$I$55</c15:f>
                      <c15:dlblFieldTableCache>
                        <c:ptCount val="1"/>
                      </c15:dlblFieldTableCache>
                    </c15:dlblFTEntry>
                  </c15:dlblFieldTable>
                  <c15:showDataLabelsRange val="0"/>
                </c:ext>
                <c:ext xmlns:c16="http://schemas.microsoft.com/office/drawing/2014/chart" uri="{C3380CC4-5D6E-409C-BE32-E72D297353CC}">
                  <c16:uniqueId val="{00000008-66E6-4CC5-8886-20A547C8E049}"/>
                </c:ext>
              </c:extLst>
            </c:dLbl>
            <c:dLbl>
              <c:idx val="9"/>
              <c:tx>
                <c:strRef>
                  <c:f>Diagramm!$I$56</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{C4D482A0-E9AF-4470-9124-BEFBC1FC18B5}</c15:txfldGUID>
                      <c15:f>Diagramm!$I$56</c15:f>
                      <c15:dlblFieldTableCache>
                        <c:ptCount val="1"/>
                      </c15:dlblFieldTableCache>
                    </c15:dlblFTEntry>
                  </c15:dlblFieldTable>
                  <c15:showDataLabelsRange val="0"/>
                </c:ext>
                <c:ext xmlns:c16="http://schemas.microsoft.com/office/drawing/2014/chart" uri="{C3380CC4-5D6E-409C-BE32-E72D297353CC}">
                  <c16:uniqueId val="{00000009-66E6-4CC5-8886-20A547C8E049}"/>
                </c:ext>
              </c:extLst>
            </c:dLbl>
            <c:dLbl>
              <c:idx val="10"/>
              <c:tx>
                <c:strRef>
                  <c:f>Diagramm!$I$57</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{CC197AC3-5AA2-4C94-8516-02330B7E4EDB}</c15:txfldGUID>
                      <c15:f>Diagramm!$I$57</c15:f>
                      <c15:dlblFieldTableCache>
                        <c:ptCount val="1"/>
                      </c15:dlblFieldTableCache>
                    </c15:dlblFTEntry>
                  </c15:dlblFieldTable>
                  <c15:showDataLabelsRange val="0"/>
                </c:ext>
                <c:ext xmlns:c16="http://schemas.microsoft.com/office/drawing/2014/chart" uri="{C3380CC4-5D6E-409C-BE32-E72D297353CC}">
                  <c16:uniqueId val="{0000000A-66E6-4CC5-8886-20A547C8E049}"/>
                </c:ext>
              </c:extLst>
            </c:dLbl>
            <c:dLbl>
              <c:idx val="11"/>
              <c:tx>
                <c:strRef>
                  <c:f>Diagramm!$I$58</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{3D8DBC7F-5C7C-4706-B6D1-450C19782A3C}</c15:txfldGUID>
                      <c15:f>Diagramm!$I$58</c15:f>
                      <c15:dlblFieldTableCache>
                        <c:ptCount val="1"/>
                      </c15:dlblFieldTableCache>
                    </c15:dlblFTEntry>
                  </c15:dlblFieldTable>
                  <c15:showDataLabelsRange val="0"/>
                </c:ext>
                <c:ext xmlns:c16="http://schemas.microsoft.com/office/drawing/2014/chart" uri="{C3380CC4-5D6E-409C-BE32-E72D297353CC}">
                  <c16:uniqueId val="{0000000B-66E6-4CC5-8886-20A547C8E049}"/>
                </c:ext>
              </c:extLst>
            </c:dLbl>
            <c:dLbl>
              <c:idx val="12"/>
              <c:tx>
                <c:strRef>
                  <c:f>Diagramm!$I$59</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{70CB079A-D9DF-4BB7-8CBE-D5412ACA7215}</c15:txfldGUID>
                      <c15:f>Diagramm!$I$59</c15:f>
                      <c15:dlblFieldTableCache>
                        <c:ptCount val="1"/>
                      </c15:dlblFieldTableCache>
                    </c15:dlblFTEntry>
                  </c15:dlblFieldTable>
                  <c15:showDataLabelsRange val="0"/>
                </c:ext>
                <c:ext xmlns:c16="http://schemas.microsoft.com/office/drawing/2014/chart" uri="{C3380CC4-5D6E-409C-BE32-E72D297353CC}">
                  <c16:uniqueId val="{0000000C-66E6-4CC5-8886-20A547C8E049}"/>
                </c:ext>
              </c:extLst>
            </c:dLbl>
            <c:dLbl>
              <c:idx val="13"/>
              <c:tx>
                <c:strRef>
                  <c:f>Diagramm!$I$60</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{3222D51F-F3FF-4DC7-9DAC-FB097A638C46}</c15:txfldGUID>
                      <c15:f>Diagramm!$I$60</c15:f>
                      <c15:dlblFieldTableCache>
                        <c:ptCount val="1"/>
                      </c15:dlblFieldTableCache>
                    </c15:dlblFTEntry>
                  </c15:dlblFieldTable>
                  <c15:showDataLabelsRange val="0"/>
                </c:ext>
                <c:ext xmlns:c16="http://schemas.microsoft.com/office/drawing/2014/chart" uri="{C3380CC4-5D6E-409C-BE32-E72D297353CC}">
                  <c16:uniqueId val="{0000000D-66E6-4CC5-8886-20A547C8E049}"/>
                </c:ext>
              </c:extLst>
            </c:dLbl>
            <c:dLbl>
              <c:idx val="14"/>
              <c:tx>
                <c:strRef>
                  <c:f>Diagramm!$I$61</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{A9067A28-F244-4825-965D-B2E18C749654}</c15:txfldGUID>
                      <c15:f>Diagramm!$I$61</c15:f>
                      <c15:dlblFieldTableCache>
                        <c:ptCount val="1"/>
                      </c15:dlblFieldTableCache>
                    </c15:dlblFTEntry>
                  </c15:dlblFieldTable>
                  <c15:showDataLabelsRange val="0"/>
                </c:ext>
                <c:ext xmlns:c16="http://schemas.microsoft.com/office/drawing/2014/chart" uri="{C3380CC4-5D6E-409C-BE32-E72D297353CC}">
                  <c16:uniqueId val="{0000000E-66E6-4CC5-8886-20A547C8E049}"/>
                </c:ext>
              </c:extLst>
            </c:dLbl>
            <c:dLbl>
              <c:idx val="15"/>
              <c:tx>
                <c:strRef>
                  <c:f>Diagramm!$I$62</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{986F51C4-60A0-4F36-8F8B-8FB73423970F}</c15:txfldGUID>
                      <c15:f>Diagramm!$I$62</c15:f>
                      <c15:dlblFieldTableCache>
                        <c:ptCount val="1"/>
                      </c15:dlblFieldTableCache>
                    </c15:dlblFTEntry>
                  </c15:dlblFieldTable>
                  <c15:showDataLabelsRange val="0"/>
                </c:ext>
                <c:ext xmlns:c16="http://schemas.microsoft.com/office/drawing/2014/chart" uri="{C3380CC4-5D6E-409C-BE32-E72D297353CC}">
                  <c16:uniqueId val="{0000000F-66E6-4CC5-8886-20A547C8E049}"/>
                </c:ext>
              </c:extLst>
            </c:dLbl>
            <c:dLbl>
              <c:idx val="16"/>
              <c:tx>
                <c:strRef>
                  <c:f>Diagramm!$I$63</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{B8760994-D490-4B54-8FBF-7C8F669A0B48}</c15:txfldGUID>
                      <c15:f>Diagramm!$I$63</c15:f>
                      <c15:dlblFieldTableCache>
                        <c:ptCount val="1"/>
                      </c15:dlblFieldTableCache>
                    </c15:dlblFTEntry>
                  </c15:dlblFieldTable>
                  <c15:showDataLabelsRange val="0"/>
                </c:ext>
                <c:ext xmlns:c16="http://schemas.microsoft.com/office/drawing/2014/chart" uri="{C3380CC4-5D6E-409C-BE32-E72D297353CC}">
                  <c16:uniqueId val="{00000010-66E6-4CC5-8886-20A547C8E049}"/>
                </c:ext>
              </c:extLst>
            </c:dLbl>
            <c:dLbl>
              <c:idx val="17"/>
              <c:tx>
                <c:strRef>
                  <c:f>Diagramm!$I$64</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{3DA439F4-0840-4173-BA9E-AA841ABCFE0F}</c15:txfldGUID>
                      <c15:f>Diagramm!$I$64</c15:f>
                      <c15:dlblFieldTableCache>
                        <c:ptCount val="1"/>
                      </c15:dlblFieldTableCache>
                    </c15:dlblFTEntry>
                  </c15:dlblFieldTable>
                  <c15:showDataLabelsRange val="0"/>
                </c:ext>
                <c:ext xmlns:c16="http://schemas.microsoft.com/office/drawing/2014/chart" uri="{C3380CC4-5D6E-409C-BE32-E72D297353CC}">
                  <c16:uniqueId val="{00000011-66E6-4CC5-8886-20A547C8E049}"/>
                </c:ext>
              </c:extLst>
            </c:dLbl>
            <c:dLbl>
              <c:idx val="18"/>
              <c:tx>
                <c:strRef>
                  <c:f>Diagramm!$I$65</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{D10FE14E-BC0B-4CFF-802C-CFC7747E75AA}</c15:txfldGUID>
                      <c15:f>Diagramm!$I$65</c15:f>
                      <c15:dlblFieldTableCache>
                        <c:ptCount val="1"/>
                      </c15:dlblFieldTableCache>
                    </c15:dlblFTEntry>
                  </c15:dlblFieldTable>
                  <c15:showDataLabelsRange val="0"/>
                </c:ext>
                <c:ext xmlns:c16="http://schemas.microsoft.com/office/drawing/2014/chart" uri="{C3380CC4-5D6E-409C-BE32-E72D297353CC}">
                  <c16:uniqueId val="{00000012-66E6-4CC5-8886-20A547C8E049}"/>
                </c:ext>
              </c:extLst>
            </c:dLbl>
            <c:dLbl>
              <c:idx val="19"/>
              <c:tx>
                <c:strRef>
                  <c:f>Diagramm!$I$66</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{AEDCC5DE-DA73-4D7A-B668-9CFBA4158BA9}</c15:txfldGUID>
                      <c15:f>Diagramm!$I$66</c15:f>
                      <c15:dlblFieldTableCache>
                        <c:ptCount val="1"/>
                      </c15:dlblFieldTableCache>
                    </c15:dlblFTEntry>
                  </c15:dlblFieldTable>
                  <c15:showDataLabelsRange val="0"/>
                </c:ext>
                <c:ext xmlns:c16="http://schemas.microsoft.com/office/drawing/2014/chart" uri="{C3380CC4-5D6E-409C-BE32-E72D297353CC}">
                  <c16:uniqueId val="{00000013-66E6-4CC5-8886-20A547C8E049}"/>
                </c:ext>
              </c:extLst>
            </c:dLbl>
            <c:dLbl>
              <c:idx val="20"/>
              <c:tx>
                <c:strRef>
                  <c:f>Diagramm!$I$67</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{026509FC-9B50-42C7-BF7C-AEF51CA8E493}</c15:txfldGUID>
                      <c15:f>Diagramm!$I$67</c15:f>
                      <c15:dlblFieldTableCache>
                        <c:ptCount val="1"/>
                      </c15:dlblFieldTableCache>
                    </c15:dlblFTEntry>
                  </c15:dlblFieldTable>
                  <c15:showDataLabelsRange val="0"/>
                </c:ext>
                <c:ext xmlns:c16="http://schemas.microsoft.com/office/drawing/2014/chart" uri="{C3380CC4-5D6E-409C-BE32-E72D297353CC}">
                  <c16:uniqueId val="{00000014-66E6-4CC5-8886-20A547C8E049}"/>
                </c:ext>
              </c:extLst>
            </c:dLbl>
            <c:dLbl>
              <c:idx val="21"/>
              <c:tx>
                <c:strRef>
                  <c:f>Diagramm!$I$68</c:f>
                  <c:strCache>
                    <c:ptCount val="1"/>
                  </c:strCache>
                </c:strRef>
              </c:tx>
              <c:dLblPos val="b"/>
              <c:showLegendKey val="0"/>
              <c:showVal val="0"/>
              <c:showCatName val="0"/>
              <c:showSerName val="0"/>
              <c:showPercent val="0"/>
              <c:showBubbleSize val="0"/>
              <c:extLst>
                <c:ext xmlns:c15="http://schemas.microsoft.com/office/drawing/2012/chart" uri="{CE6537A1-D6FC-4f65-9D91-7224C49458BB}">
                  <c15:dlblFieldTable>
                    <c15:dlblFTEntry>
                      <c15:txfldGUID>{0AFDA927-362C-4AF9-86F7-DEC704268292}</c15:txfldGUID>
                      <c15:f>Diagramm!$I$68</c15:f>
                      <c15:dlblFieldTableCache>
                        <c:ptCount val="1"/>
                      </c15:dlblFieldTableCache>
                    </c15:dlblFTEntry>
                  </c15:dlblFieldTable>
                  <c15:showDataLabelsRange val="0"/>
                </c:ext>
                <c:ext xmlns:c16="http://schemas.microsoft.com/office/drawing/2014/chart" uri="{C3380CC4-5D6E-409C-BE32-E72D297353CC}">
                  <c16:uniqueId val="{00000015-66E6-4CC5-8886-20A547C8E049}"/>
                </c:ext>
              </c:extLst>
            </c:dLbl>
            <c:spPr>
              <a:noFill/>
              <a:ln w="25400">
                <a:noFill/>
              </a:ln>
            </c:spPr>
            <c:txPr>
              <a:bodyPr/>
              <a:lstStyle/>
              <a:p>
                <a:pPr>
                  <a:defRPr sz="150" b="0" i="0" u="none" strike="noStrike" baseline="0">
                    <a:solidFill>
                      <a:srgbClr val="000000"/>
                    </a:solidFill>
                    <a:latin typeface="Arial"/>
                    <a:ea typeface="Arial"/>
                    <a:cs typeface="Arial"/>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smooth val="0"/>
          <c:extLst>
            <c:ext xmlns:c16="http://schemas.microsoft.com/office/drawing/2014/chart" uri="{C3380CC4-5D6E-409C-BE32-E72D297353CC}">
              <c16:uniqueId val="{00000016-66E6-4CC5-8886-20A547C8E049}"/>
            </c:ext>
          </c:extLst>
        </c:ser>
        <c:ser>
          <c:idx val="2"/>
          <c:order val="1"/>
          <c:spPr>
            <a:ln w="25400">
              <a:solidFill>
                <a:srgbClr val="808080"/>
              </a:solidFill>
              <a:prstDash val="solid"/>
            </a:ln>
          </c:spPr>
          <c:marker>
            <c:symbol val="none"/>
          </c:marker>
          <c:dLbls>
            <c:dLbl>
              <c:idx val="0"/>
              <c:tx>
                <c:strRef>
                  <c:f>Diagramm!$K$47</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{C3601F67-A361-46B3-87B8-FA03AABFDE31}</c15:txfldGUID>
                      <c15:f>Diagramm!$K$47</c15:f>
                      <c15:dlblFieldTableCache>
                        <c:ptCount val="1"/>
                      </c15:dlblFieldTableCache>
                    </c15:dlblFTEntry>
                  </c15:dlblFieldTable>
                  <c15:showDataLabelsRange val="0"/>
                </c:ext>
                <c:ext xmlns:c16="http://schemas.microsoft.com/office/drawing/2014/chart" uri="{C3380CC4-5D6E-409C-BE32-E72D297353CC}">
                  <c16:uniqueId val="{00000017-66E6-4CC5-8886-20A547C8E049}"/>
                </c:ext>
              </c:extLst>
            </c:dLbl>
            <c:dLbl>
              <c:idx val="1"/>
              <c:tx>
                <c:strRef>
                  <c:f>Diagramm!$K$48</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{A10D6FE3-CA89-4110-9F20-9E7B0234AE13}</c15:txfldGUID>
                      <c15:f>Diagramm!$K$48</c15:f>
                      <c15:dlblFieldTableCache>
                        <c:ptCount val="1"/>
                      </c15:dlblFieldTableCache>
                    </c15:dlblFTEntry>
                  </c15:dlblFieldTable>
                  <c15:showDataLabelsRange val="0"/>
                </c:ext>
                <c:ext xmlns:c16="http://schemas.microsoft.com/office/drawing/2014/chart" uri="{C3380CC4-5D6E-409C-BE32-E72D297353CC}">
                  <c16:uniqueId val="{00000018-66E6-4CC5-8886-20A547C8E049}"/>
                </c:ext>
              </c:extLst>
            </c:dLbl>
            <c:dLbl>
              <c:idx val="2"/>
              <c:tx>
                <c:strRef>
                  <c:f>Diagramm!$K$49</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{81AFCB2F-AA51-4CD1-A805-5C65E7640D69}</c15:txfldGUID>
                      <c15:f>Diagramm!$K$49</c15:f>
                      <c15:dlblFieldTableCache>
                        <c:ptCount val="1"/>
                      </c15:dlblFieldTableCache>
                    </c15:dlblFTEntry>
                  </c15:dlblFieldTable>
                  <c15:showDataLabelsRange val="0"/>
                </c:ext>
                <c:ext xmlns:c16="http://schemas.microsoft.com/office/drawing/2014/chart" uri="{C3380CC4-5D6E-409C-BE32-E72D297353CC}">
                  <c16:uniqueId val="{00000019-66E6-4CC5-8886-20A547C8E049}"/>
                </c:ext>
              </c:extLst>
            </c:dLbl>
            <c:dLbl>
              <c:idx val="3"/>
              <c:tx>
                <c:strRef>
                  <c:f>Diagramm!$K$50</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{374DCA31-FD5C-463B-B908-6F14B739E9E3}</c15:txfldGUID>
                      <c15:f>Diagramm!$K$50</c15:f>
                      <c15:dlblFieldTableCache>
                        <c:ptCount val="1"/>
                      </c15:dlblFieldTableCache>
                    </c15:dlblFTEntry>
                  </c15:dlblFieldTable>
                  <c15:showDataLabelsRange val="0"/>
                </c:ext>
                <c:ext xmlns:c16="http://schemas.microsoft.com/office/drawing/2014/chart" uri="{C3380CC4-5D6E-409C-BE32-E72D297353CC}">
                  <c16:uniqueId val="{0000001A-66E6-4CC5-8886-20A547C8E049}"/>
                </c:ext>
              </c:extLst>
            </c:dLbl>
            <c:dLbl>
              <c:idx val="4"/>
              <c:tx>
                <c:strRef>
                  <c:f>Diagramm!$K$51</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{C4B3E5FA-EDEA-404F-A99A-BC5395F22560}</c15:txfldGUID>
                      <c15:f>Diagramm!$K$51</c15:f>
                      <c15:dlblFieldTableCache>
                        <c:ptCount val="1"/>
                      </c15:dlblFieldTableCache>
                    </c15:dlblFTEntry>
                  </c15:dlblFieldTable>
                  <c15:showDataLabelsRange val="0"/>
                </c:ext>
                <c:ext xmlns:c16="http://schemas.microsoft.com/office/drawing/2014/chart" uri="{C3380CC4-5D6E-409C-BE32-E72D297353CC}">
                  <c16:uniqueId val="{0000001B-66E6-4CC5-8886-20A547C8E049}"/>
                </c:ext>
              </c:extLst>
            </c:dLbl>
            <c:dLbl>
              <c:idx val="5"/>
              <c:tx>
                <c:strRef>
                  <c:f>Diagramm!$K$52</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{6F507149-4598-48AB-8D69-91387EF6E965}</c15:txfldGUID>
                      <c15:f>Diagramm!$K$52</c15:f>
                      <c15:dlblFieldTableCache>
                        <c:ptCount val="1"/>
                      </c15:dlblFieldTableCache>
                    </c15:dlblFTEntry>
                  </c15:dlblFieldTable>
                  <c15:showDataLabelsRange val="0"/>
                </c:ext>
                <c:ext xmlns:c16="http://schemas.microsoft.com/office/drawing/2014/chart" uri="{C3380CC4-5D6E-409C-BE32-E72D297353CC}">
                  <c16:uniqueId val="{0000001C-66E6-4CC5-8886-20A547C8E049}"/>
                </c:ext>
              </c:extLst>
            </c:dLbl>
            <c:dLbl>
              <c:idx val="6"/>
              <c:tx>
                <c:strRef>
                  <c:f>Diagramm!$K$53</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{58212C18-D710-448C-89E8-D8661543F6BD}</c15:txfldGUID>
                      <c15:f>Diagramm!$K$53</c15:f>
                      <c15:dlblFieldTableCache>
                        <c:ptCount val="1"/>
                      </c15:dlblFieldTableCache>
                    </c15:dlblFTEntry>
                  </c15:dlblFieldTable>
                  <c15:showDataLabelsRange val="0"/>
                </c:ext>
                <c:ext xmlns:c16="http://schemas.microsoft.com/office/drawing/2014/chart" uri="{C3380CC4-5D6E-409C-BE32-E72D297353CC}">
                  <c16:uniqueId val="{0000001D-66E6-4CC5-8886-20A547C8E049}"/>
                </c:ext>
              </c:extLst>
            </c:dLbl>
            <c:dLbl>
              <c:idx val="7"/>
              <c:tx>
                <c:strRef>
                  <c:f>Diagramm!$K$54</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{F5304152-9FE8-454C-94D0-6600534CFDB8}</c15:txfldGUID>
                      <c15:f>Diagramm!$K$54</c15:f>
                      <c15:dlblFieldTableCache>
                        <c:ptCount val="1"/>
                      </c15:dlblFieldTableCache>
                    </c15:dlblFTEntry>
                  </c15:dlblFieldTable>
                  <c15:showDataLabelsRange val="0"/>
                </c:ext>
                <c:ext xmlns:c16="http://schemas.microsoft.com/office/drawing/2014/chart" uri="{C3380CC4-5D6E-409C-BE32-E72D297353CC}">
                  <c16:uniqueId val="{0000001E-66E6-4CC5-8886-20A547C8E049}"/>
                </c:ext>
              </c:extLst>
            </c:dLbl>
            <c:dLbl>
              <c:idx val="8"/>
              <c:tx>
                <c:strRef>
                  <c:f>Diagramm!$K$55</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{49AEEBAC-2E85-48D9-A387-5D64A91A857B}</c15:txfldGUID>
                      <c15:f>Diagramm!$K$55</c15:f>
                      <c15:dlblFieldTableCache>
                        <c:ptCount val="1"/>
                      </c15:dlblFieldTableCache>
                    </c15:dlblFTEntry>
                  </c15:dlblFieldTable>
                  <c15:showDataLabelsRange val="0"/>
                </c:ext>
                <c:ext xmlns:c16="http://schemas.microsoft.com/office/drawing/2014/chart" uri="{C3380CC4-5D6E-409C-BE32-E72D297353CC}">
                  <c16:uniqueId val="{0000001F-66E6-4CC5-8886-20A547C8E049}"/>
                </c:ext>
              </c:extLst>
            </c:dLbl>
            <c:dLbl>
              <c:idx val="9"/>
              <c:tx>
                <c:strRef>
                  <c:f>Diagramm!$K$56</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{AE15FE1C-7627-4ABF-8843-01576A2B6890}</c15:txfldGUID>
                      <c15:f>Diagramm!$K$56</c15:f>
                      <c15:dlblFieldTableCache>
                        <c:ptCount val="1"/>
                      </c15:dlblFieldTableCache>
                    </c15:dlblFTEntry>
                  </c15:dlblFieldTable>
                  <c15:showDataLabelsRange val="0"/>
                </c:ext>
                <c:ext xmlns:c16="http://schemas.microsoft.com/office/drawing/2014/chart" uri="{C3380CC4-5D6E-409C-BE32-E72D297353CC}">
                  <c16:uniqueId val="{00000020-66E6-4CC5-8886-20A547C8E049}"/>
                </c:ext>
              </c:extLst>
            </c:dLbl>
            <c:dLbl>
              <c:idx val="10"/>
              <c:tx>
                <c:strRef>
                  <c:f>Diagramm!$K$57</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{EFF67E42-23E8-4345-B57E-AFBED32AF112}</c15:txfldGUID>
                      <c15:f>Diagramm!$K$57</c15:f>
                      <c15:dlblFieldTableCache>
                        <c:ptCount val="1"/>
                      </c15:dlblFieldTableCache>
                    </c15:dlblFTEntry>
                  </c15:dlblFieldTable>
                  <c15:showDataLabelsRange val="0"/>
                </c:ext>
                <c:ext xmlns:c16="http://schemas.microsoft.com/office/drawing/2014/chart" uri="{C3380CC4-5D6E-409C-BE32-E72D297353CC}">
                  <c16:uniqueId val="{00000021-66E6-4CC5-8886-20A547C8E049}"/>
                </c:ext>
              </c:extLst>
            </c:dLbl>
            <c:dLbl>
              <c:idx val="11"/>
              <c:tx>
                <c:strRef>
                  <c:f>Diagramm!$K$58</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{84271D31-8B2D-4CA3-B484-8DBE5C7BC32A}</c15:txfldGUID>
                      <c15:f>Diagramm!$K$58</c15:f>
                      <c15:dlblFieldTableCache>
                        <c:ptCount val="1"/>
                      </c15:dlblFieldTableCache>
                    </c15:dlblFTEntry>
                  </c15:dlblFieldTable>
                  <c15:showDataLabelsRange val="0"/>
                </c:ext>
                <c:ext xmlns:c16="http://schemas.microsoft.com/office/drawing/2014/chart" uri="{C3380CC4-5D6E-409C-BE32-E72D297353CC}">
                  <c16:uniqueId val="{00000022-66E6-4CC5-8886-20A547C8E049}"/>
                </c:ext>
              </c:extLst>
            </c:dLbl>
            <c:dLbl>
              <c:idx val="12"/>
              <c:tx>
                <c:strRef>
                  <c:f>Diagramm!$K$59</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{946E2DD1-3821-4630-A878-9A6CF4C23E7E}</c15:txfldGUID>
                      <c15:f>Diagramm!$K$59</c15:f>
                      <c15:dlblFieldTableCache>
                        <c:ptCount val="1"/>
                      </c15:dlblFieldTableCache>
                    </c15:dlblFTEntry>
                  </c15:dlblFieldTable>
                  <c15:showDataLabelsRange val="0"/>
                </c:ext>
                <c:ext xmlns:c16="http://schemas.microsoft.com/office/drawing/2014/chart" uri="{C3380CC4-5D6E-409C-BE32-E72D297353CC}">
                  <c16:uniqueId val="{00000023-66E6-4CC5-8886-20A547C8E049}"/>
                </c:ext>
              </c:extLst>
            </c:dLbl>
            <c:dLbl>
              <c:idx val="13"/>
              <c:tx>
                <c:strRef>
                  <c:f>Diagramm!$K$60</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{89B8A2D0-F968-4548-BA6A-E31A4CDE0F9A}</c15:txfldGUID>
                      <c15:f>Diagramm!$K$60</c15:f>
                      <c15:dlblFieldTableCache>
                        <c:ptCount val="1"/>
                      </c15:dlblFieldTableCache>
                    </c15:dlblFTEntry>
                  </c15:dlblFieldTable>
                  <c15:showDataLabelsRange val="0"/>
                </c:ext>
                <c:ext xmlns:c16="http://schemas.microsoft.com/office/drawing/2014/chart" uri="{C3380CC4-5D6E-409C-BE32-E72D297353CC}">
                  <c16:uniqueId val="{00000024-66E6-4CC5-8886-20A547C8E049}"/>
                </c:ext>
              </c:extLst>
            </c:dLbl>
            <c:dLbl>
              <c:idx val="14"/>
              <c:tx>
                <c:strRef>
                  <c:f>Diagramm!$K$61</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{8129F70C-AF72-4F1E-8605-49A4D605A186}</c15:txfldGUID>
                      <c15:f>Diagramm!$K$61</c15:f>
                      <c15:dlblFieldTableCache>
                        <c:ptCount val="1"/>
                      </c15:dlblFieldTableCache>
                    </c15:dlblFTEntry>
                  </c15:dlblFieldTable>
                  <c15:showDataLabelsRange val="0"/>
                </c:ext>
                <c:ext xmlns:c16="http://schemas.microsoft.com/office/drawing/2014/chart" uri="{C3380CC4-5D6E-409C-BE32-E72D297353CC}">
                  <c16:uniqueId val="{00000025-66E6-4CC5-8886-20A547C8E049}"/>
                </c:ext>
              </c:extLst>
            </c:dLbl>
            <c:dLbl>
              <c:idx val="15"/>
              <c:tx>
                <c:strRef>
                  <c:f>Diagramm!$K$62</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{8E0A224A-1EDA-4B71-AE81-CAB9F2E9116E}</c15:txfldGUID>
                      <c15:f>Diagramm!$K$62</c15:f>
                      <c15:dlblFieldTableCache>
                        <c:ptCount val="1"/>
                      </c15:dlblFieldTableCache>
                    </c15:dlblFTEntry>
                  </c15:dlblFieldTable>
                  <c15:showDataLabelsRange val="0"/>
                </c:ext>
                <c:ext xmlns:c16="http://schemas.microsoft.com/office/drawing/2014/chart" uri="{C3380CC4-5D6E-409C-BE32-E72D297353CC}">
                  <c16:uniqueId val="{00000026-66E6-4CC5-8886-20A547C8E049}"/>
                </c:ext>
              </c:extLst>
            </c:dLbl>
            <c:dLbl>
              <c:idx val="16"/>
              <c:tx>
                <c:strRef>
                  <c:f>Diagramm!$K$63</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{8D61C9F3-D24B-4BE6-B2C0-D06A805E839E}</c15:txfldGUID>
                      <c15:f>Diagramm!$K$63</c15:f>
                      <c15:dlblFieldTableCache>
                        <c:ptCount val="1"/>
                      </c15:dlblFieldTableCache>
                    </c15:dlblFTEntry>
                  </c15:dlblFieldTable>
                  <c15:showDataLabelsRange val="0"/>
                </c:ext>
                <c:ext xmlns:c16="http://schemas.microsoft.com/office/drawing/2014/chart" uri="{C3380CC4-5D6E-409C-BE32-E72D297353CC}">
                  <c16:uniqueId val="{00000027-66E6-4CC5-8886-20A547C8E049}"/>
                </c:ext>
              </c:extLst>
            </c:dLbl>
            <c:dLbl>
              <c:idx val="17"/>
              <c:tx>
                <c:strRef>
                  <c:f>Diagramm!$K$64</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{8B22D21F-9D30-4178-90C5-F7EABC13EC66}</c15:txfldGUID>
                      <c15:f>Diagramm!$K$64</c15:f>
                      <c15:dlblFieldTableCache>
                        <c:ptCount val="1"/>
                      </c15:dlblFieldTableCache>
                    </c15:dlblFTEntry>
                  </c15:dlblFieldTable>
                  <c15:showDataLabelsRange val="0"/>
                </c:ext>
                <c:ext xmlns:c16="http://schemas.microsoft.com/office/drawing/2014/chart" uri="{C3380CC4-5D6E-409C-BE32-E72D297353CC}">
                  <c16:uniqueId val="{00000028-66E6-4CC5-8886-20A547C8E049}"/>
                </c:ext>
              </c:extLst>
            </c:dLbl>
            <c:dLbl>
              <c:idx val="18"/>
              <c:tx>
                <c:strRef>
                  <c:f>Diagramm!$K$65</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{EE80D8D5-52A5-435F-8D92-4062B55A3FD5}</c15:txfldGUID>
                      <c15:f>Diagramm!$K$65</c15:f>
                      <c15:dlblFieldTableCache>
                        <c:ptCount val="1"/>
                      </c15:dlblFieldTableCache>
                    </c15:dlblFTEntry>
                  </c15:dlblFieldTable>
                  <c15:showDataLabelsRange val="0"/>
                </c:ext>
                <c:ext xmlns:c16="http://schemas.microsoft.com/office/drawing/2014/chart" uri="{C3380CC4-5D6E-409C-BE32-E72D297353CC}">
                  <c16:uniqueId val="{00000029-66E6-4CC5-8886-20A547C8E049}"/>
                </c:ext>
              </c:extLst>
            </c:dLbl>
            <c:dLbl>
              <c:idx val="19"/>
              <c:tx>
                <c:strRef>
                  <c:f>Diagramm!$K$66</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{CFD6A990-01B8-471F-9E9E-4D769B12A855}</c15:txfldGUID>
                      <c15:f>Diagramm!$K$66</c15:f>
                      <c15:dlblFieldTableCache>
                        <c:ptCount val="1"/>
                      </c15:dlblFieldTableCache>
                    </c15:dlblFTEntry>
                  </c15:dlblFieldTable>
                  <c15:showDataLabelsRange val="0"/>
                </c:ext>
                <c:ext xmlns:c16="http://schemas.microsoft.com/office/drawing/2014/chart" uri="{C3380CC4-5D6E-409C-BE32-E72D297353CC}">
                  <c16:uniqueId val="{0000002A-66E6-4CC5-8886-20A547C8E049}"/>
                </c:ext>
              </c:extLst>
            </c:dLbl>
            <c:dLbl>
              <c:idx val="20"/>
              <c:tx>
                <c:strRef>
                  <c:f>Diagramm!$K$67</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{94634B4E-5585-4976-872B-164175AED0D6}</c15:txfldGUID>
                      <c15:f>Diagramm!$K$67</c15:f>
                      <c15:dlblFieldTableCache>
                        <c:ptCount val="1"/>
                      </c15:dlblFieldTableCache>
                    </c15:dlblFTEntry>
                  </c15:dlblFieldTable>
                  <c15:showDataLabelsRange val="0"/>
                </c:ext>
                <c:ext xmlns:c16="http://schemas.microsoft.com/office/drawing/2014/chart" uri="{C3380CC4-5D6E-409C-BE32-E72D297353CC}">
                  <c16:uniqueId val="{0000002B-66E6-4CC5-8886-20A547C8E049}"/>
                </c:ext>
              </c:extLst>
            </c:dLbl>
            <c:dLbl>
              <c:idx val="21"/>
              <c:tx>
                <c:strRef>
                  <c:f>Diagramm!$K$68</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{C7CBCEC0-4772-4102-9D24-1CD3DA72C5CC}</c15:txfldGUID>
                      <c15:f>Diagramm!$K$68</c15:f>
                      <c15:dlblFieldTableCache>
                        <c:ptCount val="1"/>
                      </c15:dlblFieldTableCache>
                    </c15:dlblFTEntry>
                  </c15:dlblFieldTable>
                  <c15:showDataLabelsRange val="0"/>
                </c:ext>
                <c:ext xmlns:c16="http://schemas.microsoft.com/office/drawing/2014/chart" uri="{C3380CC4-5D6E-409C-BE32-E72D297353CC}">
                  <c16:uniqueId val="{0000002C-66E6-4CC5-8886-20A547C8E049}"/>
                </c:ext>
              </c:extLst>
            </c:dLbl>
            <c:spPr>
              <a:noFill/>
              <a:ln w="25400">
                <a:noFill/>
              </a:ln>
            </c:spPr>
            <c:txPr>
              <a:bodyPr/>
              <a:lstStyle/>
              <a:p>
                <a:pPr>
                  <a:defRPr sz="225" b="0" i="0" u="none" strike="noStrike" baseline="0">
                    <a:solidFill>
                      <a:srgbClr val="000000"/>
                    </a:solidFill>
                    <a:latin typeface="Arial"/>
                    <a:ea typeface="Arial"/>
                    <a:cs typeface="Aria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smooth val="0"/>
          <c:extLst>
            <c:ext xmlns:c16="http://schemas.microsoft.com/office/drawing/2014/chart" uri="{C3380CC4-5D6E-409C-BE32-E72D297353CC}">
              <c16:uniqueId val="{0000002D-66E6-4CC5-8886-20A547C8E049}"/>
            </c:ext>
          </c:extLst>
        </c:ser>
        <c:ser>
          <c:idx val="1"/>
          <c:order val="2"/>
          <c:spPr>
            <a:ln w="25400">
              <a:solidFill>
                <a:srgbClr val="C0C0C0"/>
              </a:solidFill>
              <a:prstDash val="solid"/>
            </a:ln>
          </c:spPr>
          <c:marker>
            <c:symbol val="none"/>
          </c:marker>
          <c:dLbls>
            <c:dLbl>
              <c:idx val="0"/>
              <c:tx>
                <c:strRef>
                  <c:f>Diagramm!$J$47</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{E107D117-AB63-48B7-8FF3-6B9F911AA874}</c15:txfldGUID>
                      <c15:f>Diagramm!$J$47</c15:f>
                      <c15:dlblFieldTableCache>
                        <c:ptCount val="1"/>
                      </c15:dlblFieldTableCache>
                    </c15:dlblFTEntry>
                  </c15:dlblFieldTable>
                  <c15:showDataLabelsRange val="0"/>
                </c:ext>
                <c:ext xmlns:c16="http://schemas.microsoft.com/office/drawing/2014/chart" uri="{C3380CC4-5D6E-409C-BE32-E72D297353CC}">
                  <c16:uniqueId val="{0000002E-66E6-4CC5-8886-20A547C8E049}"/>
                </c:ext>
              </c:extLst>
            </c:dLbl>
            <c:dLbl>
              <c:idx val="1"/>
              <c:tx>
                <c:strRef>
                  <c:f>Diagramm!$J$48</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{ABBF36ED-0C0F-48FE-8C9B-04AD7B0AB862}</c15:txfldGUID>
                      <c15:f>Diagramm!$J$48</c15:f>
                      <c15:dlblFieldTableCache>
                        <c:ptCount val="1"/>
                      </c15:dlblFieldTableCache>
                    </c15:dlblFTEntry>
                  </c15:dlblFieldTable>
                  <c15:showDataLabelsRange val="0"/>
                </c:ext>
                <c:ext xmlns:c16="http://schemas.microsoft.com/office/drawing/2014/chart" uri="{C3380CC4-5D6E-409C-BE32-E72D297353CC}">
                  <c16:uniqueId val="{0000002F-66E6-4CC5-8886-20A547C8E049}"/>
                </c:ext>
              </c:extLst>
            </c:dLbl>
            <c:dLbl>
              <c:idx val="2"/>
              <c:tx>
                <c:strRef>
                  <c:f>Diagramm!$J$49</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{0192E4EF-E86E-4079-A7D4-93C1CF3D2D13}</c15:txfldGUID>
                      <c15:f>Diagramm!$J$49</c15:f>
                      <c15:dlblFieldTableCache>
                        <c:ptCount val="1"/>
                      </c15:dlblFieldTableCache>
                    </c15:dlblFTEntry>
                  </c15:dlblFieldTable>
                  <c15:showDataLabelsRange val="0"/>
                </c:ext>
                <c:ext xmlns:c16="http://schemas.microsoft.com/office/drawing/2014/chart" uri="{C3380CC4-5D6E-409C-BE32-E72D297353CC}">
                  <c16:uniqueId val="{00000030-66E6-4CC5-8886-20A547C8E049}"/>
                </c:ext>
              </c:extLst>
            </c:dLbl>
            <c:dLbl>
              <c:idx val="3"/>
              <c:tx>
                <c:strRef>
                  <c:f>Diagramm!$J$50</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{1D7FEF0C-0C6E-4482-8683-D036EC4D9D22}</c15:txfldGUID>
                      <c15:f>Diagramm!$J$50</c15:f>
                      <c15:dlblFieldTableCache>
                        <c:ptCount val="1"/>
                      </c15:dlblFieldTableCache>
                    </c15:dlblFTEntry>
                  </c15:dlblFieldTable>
                  <c15:showDataLabelsRange val="0"/>
                </c:ext>
                <c:ext xmlns:c16="http://schemas.microsoft.com/office/drawing/2014/chart" uri="{C3380CC4-5D6E-409C-BE32-E72D297353CC}">
                  <c16:uniqueId val="{00000031-66E6-4CC5-8886-20A547C8E049}"/>
                </c:ext>
              </c:extLst>
            </c:dLbl>
            <c:dLbl>
              <c:idx val="4"/>
              <c:tx>
                <c:strRef>
                  <c:f>Diagramm!$J$51</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{2063B736-CE2A-4E68-872F-E8DACC3879B7}</c15:txfldGUID>
                      <c15:f>Diagramm!$J$51</c15:f>
                      <c15:dlblFieldTableCache>
                        <c:ptCount val="1"/>
                      </c15:dlblFieldTableCache>
                    </c15:dlblFTEntry>
                  </c15:dlblFieldTable>
                  <c15:showDataLabelsRange val="0"/>
                </c:ext>
                <c:ext xmlns:c16="http://schemas.microsoft.com/office/drawing/2014/chart" uri="{C3380CC4-5D6E-409C-BE32-E72D297353CC}">
                  <c16:uniqueId val="{00000032-66E6-4CC5-8886-20A547C8E049}"/>
                </c:ext>
              </c:extLst>
            </c:dLbl>
            <c:dLbl>
              <c:idx val="5"/>
              <c:tx>
                <c:strRef>
                  <c:f>Diagramm!$J$52</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{4BD4CDFB-60F4-49E7-88C8-5315889F2E17}</c15:txfldGUID>
                      <c15:f>Diagramm!$J$52</c15:f>
                      <c15:dlblFieldTableCache>
                        <c:ptCount val="1"/>
                      </c15:dlblFieldTableCache>
                    </c15:dlblFTEntry>
                  </c15:dlblFieldTable>
                  <c15:showDataLabelsRange val="0"/>
                </c:ext>
                <c:ext xmlns:c16="http://schemas.microsoft.com/office/drawing/2014/chart" uri="{C3380CC4-5D6E-409C-BE32-E72D297353CC}">
                  <c16:uniqueId val="{00000033-66E6-4CC5-8886-20A547C8E049}"/>
                </c:ext>
              </c:extLst>
            </c:dLbl>
            <c:dLbl>
              <c:idx val="6"/>
              <c:tx>
                <c:strRef>
                  <c:f>Diagramm!$J$53</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{492D0C56-FE6D-42DE-9272-552B6700A4BF}</c15:txfldGUID>
                      <c15:f>Diagramm!$J$53</c15:f>
                      <c15:dlblFieldTableCache>
                        <c:ptCount val="1"/>
                      </c15:dlblFieldTableCache>
                    </c15:dlblFTEntry>
                  </c15:dlblFieldTable>
                  <c15:showDataLabelsRange val="0"/>
                </c:ext>
                <c:ext xmlns:c16="http://schemas.microsoft.com/office/drawing/2014/chart" uri="{C3380CC4-5D6E-409C-BE32-E72D297353CC}">
                  <c16:uniqueId val="{00000034-66E6-4CC5-8886-20A547C8E049}"/>
                </c:ext>
              </c:extLst>
            </c:dLbl>
            <c:dLbl>
              <c:idx val="7"/>
              <c:tx>
                <c:strRef>
                  <c:f>Diagramm!$J$54</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{E259562E-3A5C-480B-A9A0-C0342B6B99C9}</c15:txfldGUID>
                      <c15:f>Diagramm!$J$54</c15:f>
                      <c15:dlblFieldTableCache>
                        <c:ptCount val="1"/>
                      </c15:dlblFieldTableCache>
                    </c15:dlblFTEntry>
                  </c15:dlblFieldTable>
                  <c15:showDataLabelsRange val="0"/>
                </c:ext>
                <c:ext xmlns:c16="http://schemas.microsoft.com/office/drawing/2014/chart" uri="{C3380CC4-5D6E-409C-BE32-E72D297353CC}">
                  <c16:uniqueId val="{00000035-66E6-4CC5-8886-20A547C8E049}"/>
                </c:ext>
              </c:extLst>
            </c:dLbl>
            <c:dLbl>
              <c:idx val="8"/>
              <c:tx>
                <c:strRef>
                  <c:f>Diagramm!$J$55</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{E78B2361-B68C-4070-B5D3-539CB5210388}</c15:txfldGUID>
                      <c15:f>Diagramm!$J$55</c15:f>
                      <c15:dlblFieldTableCache>
                        <c:ptCount val="1"/>
                      </c15:dlblFieldTableCache>
                    </c15:dlblFTEntry>
                  </c15:dlblFieldTable>
                  <c15:showDataLabelsRange val="0"/>
                </c:ext>
                <c:ext xmlns:c16="http://schemas.microsoft.com/office/drawing/2014/chart" uri="{C3380CC4-5D6E-409C-BE32-E72D297353CC}">
                  <c16:uniqueId val="{00000036-66E6-4CC5-8886-20A547C8E049}"/>
                </c:ext>
              </c:extLst>
            </c:dLbl>
            <c:dLbl>
              <c:idx val="9"/>
              <c:tx>
                <c:strRef>
                  <c:f>Diagramm!$J$56</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{EDD177E0-EB40-47DE-ACC6-61090429D662}</c15:txfldGUID>
                      <c15:f>Diagramm!$J$56</c15:f>
                      <c15:dlblFieldTableCache>
                        <c:ptCount val="1"/>
                      </c15:dlblFieldTableCache>
                    </c15:dlblFTEntry>
                  </c15:dlblFieldTable>
                  <c15:showDataLabelsRange val="0"/>
                </c:ext>
                <c:ext xmlns:c16="http://schemas.microsoft.com/office/drawing/2014/chart" uri="{C3380CC4-5D6E-409C-BE32-E72D297353CC}">
                  <c16:uniqueId val="{00000037-66E6-4CC5-8886-20A547C8E049}"/>
                </c:ext>
              </c:extLst>
            </c:dLbl>
            <c:dLbl>
              <c:idx val="10"/>
              <c:tx>
                <c:strRef>
                  <c:f>Diagramm!$J$57</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{22B84BB5-6021-49BB-9341-A4B75EC4A1A8}</c15:txfldGUID>
                      <c15:f>Diagramm!$J$57</c15:f>
                      <c15:dlblFieldTableCache>
                        <c:ptCount val="1"/>
                      </c15:dlblFieldTableCache>
                    </c15:dlblFTEntry>
                  </c15:dlblFieldTable>
                  <c15:showDataLabelsRange val="0"/>
                </c:ext>
                <c:ext xmlns:c16="http://schemas.microsoft.com/office/drawing/2014/chart" uri="{C3380CC4-5D6E-409C-BE32-E72D297353CC}">
                  <c16:uniqueId val="{00000038-66E6-4CC5-8886-20A547C8E049}"/>
                </c:ext>
              </c:extLst>
            </c:dLbl>
            <c:dLbl>
              <c:idx val="11"/>
              <c:tx>
                <c:strRef>
                  <c:f>Diagramm!$J$58</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{E6FFB39B-8C09-4A72-A0AA-1B3D20772010}</c15:txfldGUID>
                      <c15:f>Diagramm!$J$58</c15:f>
                      <c15:dlblFieldTableCache>
                        <c:ptCount val="1"/>
                      </c15:dlblFieldTableCache>
                    </c15:dlblFTEntry>
                  </c15:dlblFieldTable>
                  <c15:showDataLabelsRange val="0"/>
                </c:ext>
                <c:ext xmlns:c16="http://schemas.microsoft.com/office/drawing/2014/chart" uri="{C3380CC4-5D6E-409C-BE32-E72D297353CC}">
                  <c16:uniqueId val="{00000039-66E6-4CC5-8886-20A547C8E049}"/>
                </c:ext>
              </c:extLst>
            </c:dLbl>
            <c:dLbl>
              <c:idx val="12"/>
              <c:tx>
                <c:strRef>
                  <c:f>Diagramm!$J$59</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{60415130-1A97-4FEC-8D64-B4305B0D8B76}</c15:txfldGUID>
                      <c15:f>Diagramm!$J$59</c15:f>
                      <c15:dlblFieldTableCache>
                        <c:ptCount val="1"/>
                      </c15:dlblFieldTableCache>
                    </c15:dlblFTEntry>
                  </c15:dlblFieldTable>
                  <c15:showDataLabelsRange val="0"/>
                </c:ext>
                <c:ext xmlns:c16="http://schemas.microsoft.com/office/drawing/2014/chart" uri="{C3380CC4-5D6E-409C-BE32-E72D297353CC}">
                  <c16:uniqueId val="{0000003A-66E6-4CC5-8886-20A547C8E049}"/>
                </c:ext>
              </c:extLst>
            </c:dLbl>
            <c:dLbl>
              <c:idx val="13"/>
              <c:tx>
                <c:strRef>
                  <c:f>Diagramm!$J$60</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{B3794829-A3ED-433C-B12F-09964DBEFA43}</c15:txfldGUID>
                      <c15:f>Diagramm!$J$60</c15:f>
                      <c15:dlblFieldTableCache>
                        <c:ptCount val="1"/>
                      </c15:dlblFieldTableCache>
                    </c15:dlblFTEntry>
                  </c15:dlblFieldTable>
                  <c15:showDataLabelsRange val="0"/>
                </c:ext>
                <c:ext xmlns:c16="http://schemas.microsoft.com/office/drawing/2014/chart" uri="{C3380CC4-5D6E-409C-BE32-E72D297353CC}">
                  <c16:uniqueId val="{0000003B-66E6-4CC5-8886-20A547C8E049}"/>
                </c:ext>
              </c:extLst>
            </c:dLbl>
            <c:dLbl>
              <c:idx val="14"/>
              <c:tx>
                <c:strRef>
                  <c:f>Diagramm!$J$61</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{0B323F92-229A-43CA-B0B9-43ED4B5DE6C8}</c15:txfldGUID>
                      <c15:f>Diagramm!$J$61</c15:f>
                      <c15:dlblFieldTableCache>
                        <c:ptCount val="1"/>
                      </c15:dlblFieldTableCache>
                    </c15:dlblFTEntry>
                  </c15:dlblFieldTable>
                  <c15:showDataLabelsRange val="0"/>
                </c:ext>
                <c:ext xmlns:c16="http://schemas.microsoft.com/office/drawing/2014/chart" uri="{C3380CC4-5D6E-409C-BE32-E72D297353CC}">
                  <c16:uniqueId val="{0000003C-66E6-4CC5-8886-20A547C8E049}"/>
                </c:ext>
              </c:extLst>
            </c:dLbl>
            <c:dLbl>
              <c:idx val="15"/>
              <c:tx>
                <c:strRef>
                  <c:f>Diagramm!$J$62</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{AE77CA3A-DD31-46B0-94AD-6C52584C5162}</c15:txfldGUID>
                      <c15:f>Diagramm!$J$62</c15:f>
                      <c15:dlblFieldTableCache>
                        <c:ptCount val="1"/>
                      </c15:dlblFieldTableCache>
                    </c15:dlblFTEntry>
                  </c15:dlblFieldTable>
                  <c15:showDataLabelsRange val="0"/>
                </c:ext>
                <c:ext xmlns:c16="http://schemas.microsoft.com/office/drawing/2014/chart" uri="{C3380CC4-5D6E-409C-BE32-E72D297353CC}">
                  <c16:uniqueId val="{0000003D-66E6-4CC5-8886-20A547C8E049}"/>
                </c:ext>
              </c:extLst>
            </c:dLbl>
            <c:dLbl>
              <c:idx val="16"/>
              <c:tx>
                <c:strRef>
                  <c:f>Diagramm!$J$63</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{475A9332-427D-462D-9EBF-37006CFCCC21}</c15:txfldGUID>
                      <c15:f>Diagramm!$J$63</c15:f>
                      <c15:dlblFieldTableCache>
                        <c:ptCount val="1"/>
                      </c15:dlblFieldTableCache>
                    </c15:dlblFTEntry>
                  </c15:dlblFieldTable>
                  <c15:showDataLabelsRange val="0"/>
                </c:ext>
                <c:ext xmlns:c16="http://schemas.microsoft.com/office/drawing/2014/chart" uri="{C3380CC4-5D6E-409C-BE32-E72D297353CC}">
                  <c16:uniqueId val="{0000003E-66E6-4CC5-8886-20A547C8E049}"/>
                </c:ext>
              </c:extLst>
            </c:dLbl>
            <c:dLbl>
              <c:idx val="17"/>
              <c:tx>
                <c:strRef>
                  <c:f>Diagramm!$J$64</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{413D4008-D26F-4E3A-8E3A-A160AA22AC45}</c15:txfldGUID>
                      <c15:f>Diagramm!$J$64</c15:f>
                      <c15:dlblFieldTableCache>
                        <c:ptCount val="1"/>
                      </c15:dlblFieldTableCache>
                    </c15:dlblFTEntry>
                  </c15:dlblFieldTable>
                  <c15:showDataLabelsRange val="0"/>
                </c:ext>
                <c:ext xmlns:c16="http://schemas.microsoft.com/office/drawing/2014/chart" uri="{C3380CC4-5D6E-409C-BE32-E72D297353CC}">
                  <c16:uniqueId val="{0000003F-66E6-4CC5-8886-20A547C8E049}"/>
                </c:ext>
              </c:extLst>
            </c:dLbl>
            <c:dLbl>
              <c:idx val="18"/>
              <c:tx>
                <c:strRef>
                  <c:f>Diagramm!$J$65</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{ADA787E9-824F-4735-8FBC-7AC040456560}</c15:txfldGUID>
                      <c15:f>Diagramm!$J$65</c15:f>
                      <c15:dlblFieldTableCache>
                        <c:ptCount val="1"/>
                      </c15:dlblFieldTableCache>
                    </c15:dlblFTEntry>
                  </c15:dlblFieldTable>
                  <c15:showDataLabelsRange val="0"/>
                </c:ext>
                <c:ext xmlns:c16="http://schemas.microsoft.com/office/drawing/2014/chart" uri="{C3380CC4-5D6E-409C-BE32-E72D297353CC}">
                  <c16:uniqueId val="{00000040-66E6-4CC5-8886-20A547C8E049}"/>
                </c:ext>
              </c:extLst>
            </c:dLbl>
            <c:dLbl>
              <c:idx val="19"/>
              <c:tx>
                <c:strRef>
                  <c:f>Diagramm!$J$66</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{29A829FE-3E4A-457D-A410-EBECC7797243}</c15:txfldGUID>
                      <c15:f>Diagramm!$J$66</c15:f>
                      <c15:dlblFieldTableCache>
                        <c:ptCount val="1"/>
                      </c15:dlblFieldTableCache>
                    </c15:dlblFTEntry>
                  </c15:dlblFieldTable>
                  <c15:showDataLabelsRange val="0"/>
                </c:ext>
                <c:ext xmlns:c16="http://schemas.microsoft.com/office/drawing/2014/chart" uri="{C3380CC4-5D6E-409C-BE32-E72D297353CC}">
                  <c16:uniqueId val="{00000041-66E6-4CC5-8886-20A547C8E049}"/>
                </c:ext>
              </c:extLst>
            </c:dLbl>
            <c:dLbl>
              <c:idx val="20"/>
              <c:tx>
                <c:strRef>
                  <c:f>Diagramm!$J$67</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{7CA4F2BD-F0CE-4E88-BB52-A06C1796CE1E}</c15:txfldGUID>
                      <c15:f>Diagramm!$J$67</c15:f>
                      <c15:dlblFieldTableCache>
                        <c:ptCount val="1"/>
                      </c15:dlblFieldTableCache>
                    </c15:dlblFTEntry>
                  </c15:dlblFieldTable>
                  <c15:showDataLabelsRange val="0"/>
                </c:ext>
                <c:ext xmlns:c16="http://schemas.microsoft.com/office/drawing/2014/chart" uri="{C3380CC4-5D6E-409C-BE32-E72D297353CC}">
                  <c16:uniqueId val="{00000042-66E6-4CC5-8886-20A547C8E049}"/>
                </c:ext>
              </c:extLst>
            </c:dLbl>
            <c:dLbl>
              <c:idx val="21"/>
              <c:tx>
                <c:strRef>
                  <c:f>Diagramm!$J$68</c:f>
                  <c:strCache>
                    <c:ptCount val="1"/>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{60E7C52C-88E3-446E-9BF7-400C21EE89DA}</c15:txfldGUID>
                      <c15:f>Diagramm!$J$68</c15:f>
                      <c15:dlblFieldTableCache>
                        <c:ptCount val="1"/>
                      </c15:dlblFieldTableCache>
                    </c15:dlblFTEntry>
                  </c15:dlblFieldTable>
                  <c15:showDataLabelsRange val="0"/>
                </c:ext>
                <c:ext xmlns:c16="http://schemas.microsoft.com/office/drawing/2014/chart" uri="{C3380CC4-5D6E-409C-BE32-E72D297353CC}">
                  <c16:uniqueId val="{00000043-66E6-4CC5-8886-20A547C8E049}"/>
                </c:ext>
              </c:extLst>
            </c:dLbl>
            <c:spPr>
              <a:noFill/>
              <a:ln w="25400">
                <a:noFill/>
              </a:ln>
            </c:spPr>
            <c:txPr>
              <a:bodyPr/>
              <a:lstStyle/>
              <a:p>
                <a:pPr>
                  <a:defRPr sz="150" b="0" i="0" u="none" strike="noStrike" baseline="0">
                    <a:solidFill>
                      <a:srgbClr val="000000"/>
                    </a:solidFill>
                    <a:latin typeface="Arial"/>
                    <a:ea typeface="Arial"/>
                    <a:cs typeface="Aria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smooth val="0"/>
          <c:extLst>
            <c:ext xmlns:c16="http://schemas.microsoft.com/office/drawing/2014/chart" uri="{C3380CC4-5D6E-409C-BE32-E72D297353CC}">
              <c16:uniqueId val="{00000044-66E6-4CC5-8886-20A547C8E049}"/>
            </c:ext>
          </c:extLst>
        </c:ser>
        <c:dLbls>
          <c:showLegendKey val="0"/>
          <c:showVal val="0"/>
          <c:showCatName val="0"/>
          <c:showSerName val="0"/>
          <c:showPercent val="0"/>
          <c:showBubbleSize val="0"/>
        </c:dLbls>
        <c:smooth val="0"/>
        <c:axId val="297633680"/>
        <c:axId val="297634072"/>
      </c:lineChart>
      <c:catAx>
        <c:axId val="297633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75" b="0" i="0" u="none" strike="noStrike" baseline="0">
                <a:solidFill>
                  <a:srgbClr val="000000"/>
                </a:solidFill>
                <a:latin typeface="Arial"/>
                <a:ea typeface="Arial"/>
                <a:cs typeface="Arial"/>
              </a:defRPr>
            </a:pPr>
            <a:endParaRPr lang="de-DE"/>
          </a:p>
        </c:txPr>
        <c:crossAx val="297634072"/>
        <c:crosses val="autoZero"/>
        <c:auto val="1"/>
        <c:lblAlgn val="ctr"/>
        <c:lblOffset val="100"/>
        <c:tickLblSkip val="1"/>
        <c:tickMarkSkip val="1"/>
        <c:noMultiLvlLbl val="0"/>
      </c:catAx>
      <c:valAx>
        <c:axId val="297634072"/>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275" b="0" i="0" u="none" strike="noStrike" baseline="0">
                <a:solidFill>
                  <a:srgbClr val="000000"/>
                </a:solidFill>
                <a:latin typeface="Arial"/>
                <a:ea typeface="Arial"/>
                <a:cs typeface="Arial"/>
              </a:defRPr>
            </a:pPr>
            <a:endParaRPr lang="de-DE"/>
          </a:p>
        </c:txPr>
        <c:crossAx val="297633680"/>
        <c:crosses val="autoZero"/>
        <c:crossBetween val="between"/>
      </c:valAx>
      <c:spPr>
        <a:noFill/>
        <a:ln w="25400">
          <a:noFill/>
        </a:ln>
      </c:spPr>
    </c:plotArea>
    <c:legend>
      <c:legendPos val="r"/>
      <c:overlay val="0"/>
      <c:spPr>
        <a:no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noFill/>
    <a:ln w="9525">
      <a:noFill/>
    </a:ln>
  </c:spPr>
  <c:txPr>
    <a:bodyPr/>
    <a:lstStyle/>
    <a:p>
      <a:pPr>
        <a:defRPr sz="2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25400">
              <a:solidFill>
                <a:srgbClr val="000000"/>
              </a:solidFill>
              <a:prstDash val="solid"/>
            </a:ln>
          </c:spPr>
          <c:marker>
            <c:symbol val="none"/>
          </c:marker>
          <c:dLbls>
            <c:dLbl>
              <c:idx val="0"/>
              <c:tx>
                <c:rich>
                  <a:bodyPr/>
                  <a:lstStyle/>
                  <a:p>
                    <a:pPr>
                      <a:defRPr sz="1000" b="0" i="0" u="none" strike="noStrike" baseline="0">
                        <a:solidFill>
                          <a:srgbClr val="000000"/>
                        </a:solidFill>
                        <a:latin typeface="Arial"/>
                        <a:ea typeface="Arial"/>
                        <a:cs typeface="Arial"/>
                      </a:defRPr>
                    </a:pPr>
                    <a:endParaRPr lang="de-DE"/>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763-432E-893C-426DCA768992}"/>
                </c:ext>
              </c:extLst>
            </c:dLbl>
            <c:dLbl>
              <c:idx val="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763-432E-893C-426DCA768992}"/>
                </c:ext>
              </c:extLst>
            </c:dLbl>
            <c:dLbl>
              <c:idx val="2"/>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763-432E-893C-426DCA768992}"/>
                </c:ext>
              </c:extLst>
            </c:dLbl>
            <c:dLbl>
              <c:idx val="3"/>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763-432E-893C-426DCA768992}"/>
                </c:ext>
              </c:extLst>
            </c:dLbl>
            <c:dLbl>
              <c:idx val="4"/>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763-432E-893C-426DCA768992}"/>
                </c:ext>
              </c:extLst>
            </c:dLbl>
            <c:dLbl>
              <c:idx val="5"/>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763-432E-893C-426DCA768992}"/>
                </c:ext>
              </c:extLst>
            </c:dLbl>
            <c:dLbl>
              <c:idx val="6"/>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763-432E-893C-426DCA768992}"/>
                </c:ext>
              </c:extLst>
            </c:dLbl>
            <c:dLbl>
              <c:idx val="7"/>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763-432E-893C-426DCA768992}"/>
                </c:ext>
              </c:extLst>
            </c:dLbl>
            <c:dLbl>
              <c:idx val="8"/>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763-432E-893C-426DCA768992}"/>
                </c:ext>
              </c:extLst>
            </c:dLbl>
            <c:dLbl>
              <c:idx val="9"/>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763-432E-893C-426DCA768992}"/>
                </c:ext>
              </c:extLst>
            </c:dLbl>
            <c:dLbl>
              <c:idx val="10"/>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763-432E-893C-426DCA768992}"/>
                </c:ext>
              </c:extLst>
            </c:dLbl>
            <c:dLbl>
              <c:idx val="1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763-432E-893C-426DCA768992}"/>
                </c:ext>
              </c:extLst>
            </c:dLbl>
            <c:dLbl>
              <c:idx val="12"/>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763-432E-893C-426DCA768992}"/>
                </c:ext>
              </c:extLst>
            </c:dLbl>
            <c:dLbl>
              <c:idx val="13"/>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763-432E-893C-426DCA768992}"/>
                </c:ext>
              </c:extLst>
            </c:dLbl>
            <c:dLbl>
              <c:idx val="14"/>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763-432E-893C-426DCA768992}"/>
                </c:ext>
              </c:extLst>
            </c:dLbl>
            <c:dLbl>
              <c:idx val="15"/>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763-432E-893C-426DCA768992}"/>
                </c:ext>
              </c:extLst>
            </c:dLbl>
            <c:dLbl>
              <c:idx val="16"/>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763-432E-893C-426DCA768992}"/>
                </c:ext>
              </c:extLst>
            </c:dLbl>
            <c:dLbl>
              <c:idx val="17"/>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763-432E-893C-426DCA768992}"/>
                </c:ext>
              </c:extLst>
            </c:dLbl>
            <c:dLbl>
              <c:idx val="18"/>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763-432E-893C-426DCA768992}"/>
                </c:ext>
              </c:extLst>
            </c:dLbl>
            <c:dLbl>
              <c:idx val="19"/>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763-432E-893C-426DCA768992}"/>
                </c:ext>
              </c:extLst>
            </c:dLbl>
            <c:dLbl>
              <c:idx val="20"/>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3763-432E-893C-426DCA768992}"/>
                </c:ext>
              </c:extLst>
            </c:dLbl>
            <c:dLbl>
              <c:idx val="2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b"/>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763-432E-893C-426DCA768992}"/>
                </c:ext>
              </c:extLst>
            </c:dLbl>
            <c:spPr>
              <a:noFill/>
              <a:ln w="25400">
                <a:noFill/>
              </a:ln>
            </c:spPr>
            <c:txPr>
              <a:bodyPr/>
              <a:lstStyle/>
              <a:p>
                <a:pPr>
                  <a:defRPr sz="150" b="0" i="0" u="none" strike="noStrike" baseline="0">
                    <a:solidFill>
                      <a:srgbClr val="000000"/>
                    </a:solidFill>
                    <a:latin typeface="Arial"/>
                    <a:ea typeface="Arial"/>
                    <a:cs typeface="Arial"/>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smooth val="0"/>
          <c:extLst>
            <c:ext xmlns:c16="http://schemas.microsoft.com/office/drawing/2014/chart" uri="{C3380CC4-5D6E-409C-BE32-E72D297353CC}">
              <c16:uniqueId val="{00000016-3763-432E-893C-426DCA768992}"/>
            </c:ext>
          </c:extLst>
        </c:ser>
        <c:ser>
          <c:idx val="2"/>
          <c:order val="1"/>
          <c:spPr>
            <a:ln w="25400">
              <a:solidFill>
                <a:srgbClr val="808080"/>
              </a:solidFill>
              <a:prstDash val="solid"/>
            </a:ln>
          </c:spPr>
          <c:marker>
            <c:symbol val="none"/>
          </c:marker>
          <c:dLbls>
            <c:dLbl>
              <c:idx val="0"/>
              <c:tx>
                <c:rich>
                  <a:bodyPr/>
                  <a:lstStyle/>
                  <a:p>
                    <a:pPr>
                      <a:defRPr sz="1000" b="0" i="0" u="none" strike="noStrike" baseline="0">
                        <a:solidFill>
                          <a:srgbClr val="000000"/>
                        </a:solidFill>
                        <a:latin typeface="Arial"/>
                        <a:ea typeface="Arial"/>
                        <a:cs typeface="Arial"/>
                      </a:defRPr>
                    </a:pPr>
                    <a:endParaRPr lang="de-DE"/>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3763-432E-893C-426DCA768992}"/>
                </c:ext>
              </c:extLst>
            </c:dLbl>
            <c:dLbl>
              <c:idx val="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3763-432E-893C-426DCA768992}"/>
                </c:ext>
              </c:extLst>
            </c:dLbl>
            <c:dLbl>
              <c:idx val="2"/>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763-432E-893C-426DCA768992}"/>
                </c:ext>
              </c:extLst>
            </c:dLbl>
            <c:dLbl>
              <c:idx val="3"/>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3763-432E-893C-426DCA768992}"/>
                </c:ext>
              </c:extLst>
            </c:dLbl>
            <c:dLbl>
              <c:idx val="4"/>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3763-432E-893C-426DCA768992}"/>
                </c:ext>
              </c:extLst>
            </c:dLbl>
            <c:dLbl>
              <c:idx val="5"/>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3763-432E-893C-426DCA768992}"/>
                </c:ext>
              </c:extLst>
            </c:dLbl>
            <c:dLbl>
              <c:idx val="6"/>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763-432E-893C-426DCA768992}"/>
                </c:ext>
              </c:extLst>
            </c:dLbl>
            <c:dLbl>
              <c:idx val="7"/>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3763-432E-893C-426DCA768992}"/>
                </c:ext>
              </c:extLst>
            </c:dLbl>
            <c:dLbl>
              <c:idx val="8"/>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763-432E-893C-426DCA768992}"/>
                </c:ext>
              </c:extLst>
            </c:dLbl>
            <c:dLbl>
              <c:idx val="9"/>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3763-432E-893C-426DCA768992}"/>
                </c:ext>
              </c:extLst>
            </c:dLbl>
            <c:dLbl>
              <c:idx val="10"/>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3763-432E-893C-426DCA768992}"/>
                </c:ext>
              </c:extLst>
            </c:dLbl>
            <c:dLbl>
              <c:idx val="1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3763-432E-893C-426DCA768992}"/>
                </c:ext>
              </c:extLst>
            </c:dLbl>
            <c:dLbl>
              <c:idx val="12"/>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3763-432E-893C-426DCA768992}"/>
                </c:ext>
              </c:extLst>
            </c:dLbl>
            <c:dLbl>
              <c:idx val="13"/>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3763-432E-893C-426DCA768992}"/>
                </c:ext>
              </c:extLst>
            </c:dLbl>
            <c:dLbl>
              <c:idx val="14"/>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3763-432E-893C-426DCA768992}"/>
                </c:ext>
              </c:extLst>
            </c:dLbl>
            <c:dLbl>
              <c:idx val="15"/>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3763-432E-893C-426DCA768992}"/>
                </c:ext>
              </c:extLst>
            </c:dLbl>
            <c:dLbl>
              <c:idx val="16"/>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3763-432E-893C-426DCA768992}"/>
                </c:ext>
              </c:extLst>
            </c:dLbl>
            <c:dLbl>
              <c:idx val="17"/>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3763-432E-893C-426DCA768992}"/>
                </c:ext>
              </c:extLst>
            </c:dLbl>
            <c:dLbl>
              <c:idx val="18"/>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3763-432E-893C-426DCA768992}"/>
                </c:ext>
              </c:extLst>
            </c:dLbl>
            <c:dLbl>
              <c:idx val="19"/>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A-3763-432E-893C-426DCA768992}"/>
                </c:ext>
              </c:extLst>
            </c:dLbl>
            <c:dLbl>
              <c:idx val="20"/>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B-3763-432E-893C-426DCA768992}"/>
                </c:ext>
              </c:extLst>
            </c:dLbl>
            <c:dLbl>
              <c:idx val="2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3763-432E-893C-426DCA768992}"/>
                </c:ext>
              </c:extLst>
            </c:dLbl>
            <c:spPr>
              <a:noFill/>
              <a:ln w="25400">
                <a:noFill/>
              </a:ln>
            </c:spPr>
            <c:txPr>
              <a:bodyPr/>
              <a:lstStyle/>
              <a:p>
                <a:pPr>
                  <a:defRPr sz="225" b="0" i="0" u="none" strike="noStrike" baseline="0">
                    <a:solidFill>
                      <a:srgbClr val="000000"/>
                    </a:solidFill>
                    <a:latin typeface="Arial"/>
                    <a:ea typeface="Arial"/>
                    <a:cs typeface="Aria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smooth val="0"/>
          <c:extLst>
            <c:ext xmlns:c16="http://schemas.microsoft.com/office/drawing/2014/chart" uri="{C3380CC4-5D6E-409C-BE32-E72D297353CC}">
              <c16:uniqueId val="{0000002D-3763-432E-893C-426DCA768992}"/>
            </c:ext>
          </c:extLst>
        </c:ser>
        <c:ser>
          <c:idx val="1"/>
          <c:order val="2"/>
          <c:spPr>
            <a:ln w="25400">
              <a:solidFill>
                <a:srgbClr val="C0C0C0"/>
              </a:solidFill>
              <a:prstDash val="solid"/>
            </a:ln>
          </c:spPr>
          <c:marker>
            <c:symbol val="none"/>
          </c:marker>
          <c:dLbls>
            <c:dLbl>
              <c:idx val="0"/>
              <c:tx>
                <c:rich>
                  <a:bodyPr/>
                  <a:lstStyle/>
                  <a:p>
                    <a:pPr>
                      <a:defRPr sz="1000" b="0" i="0" u="none" strike="noStrike" baseline="0">
                        <a:solidFill>
                          <a:srgbClr val="000000"/>
                        </a:solidFill>
                        <a:latin typeface="Arial"/>
                        <a:ea typeface="Arial"/>
                        <a:cs typeface="Arial"/>
                      </a:defRPr>
                    </a:pPr>
                    <a:endParaRPr lang="de-DE"/>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3763-432E-893C-426DCA768992}"/>
                </c:ext>
              </c:extLst>
            </c:dLbl>
            <c:dLbl>
              <c:idx val="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F-3763-432E-893C-426DCA768992}"/>
                </c:ext>
              </c:extLst>
            </c:dLbl>
            <c:dLbl>
              <c:idx val="2"/>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0-3763-432E-893C-426DCA768992}"/>
                </c:ext>
              </c:extLst>
            </c:dLbl>
            <c:dLbl>
              <c:idx val="3"/>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1-3763-432E-893C-426DCA768992}"/>
                </c:ext>
              </c:extLst>
            </c:dLbl>
            <c:dLbl>
              <c:idx val="4"/>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2-3763-432E-893C-426DCA768992}"/>
                </c:ext>
              </c:extLst>
            </c:dLbl>
            <c:dLbl>
              <c:idx val="5"/>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3763-432E-893C-426DCA768992}"/>
                </c:ext>
              </c:extLst>
            </c:dLbl>
            <c:dLbl>
              <c:idx val="6"/>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3763-432E-893C-426DCA768992}"/>
                </c:ext>
              </c:extLst>
            </c:dLbl>
            <c:dLbl>
              <c:idx val="7"/>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5-3763-432E-893C-426DCA768992}"/>
                </c:ext>
              </c:extLst>
            </c:dLbl>
            <c:dLbl>
              <c:idx val="8"/>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6-3763-432E-893C-426DCA768992}"/>
                </c:ext>
              </c:extLst>
            </c:dLbl>
            <c:dLbl>
              <c:idx val="9"/>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7-3763-432E-893C-426DCA768992}"/>
                </c:ext>
              </c:extLst>
            </c:dLbl>
            <c:dLbl>
              <c:idx val="10"/>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8-3763-432E-893C-426DCA768992}"/>
                </c:ext>
              </c:extLst>
            </c:dLbl>
            <c:dLbl>
              <c:idx val="1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3763-432E-893C-426DCA768992}"/>
                </c:ext>
              </c:extLst>
            </c:dLbl>
            <c:dLbl>
              <c:idx val="12"/>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A-3763-432E-893C-426DCA768992}"/>
                </c:ext>
              </c:extLst>
            </c:dLbl>
            <c:dLbl>
              <c:idx val="13"/>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3763-432E-893C-426DCA768992}"/>
                </c:ext>
              </c:extLst>
            </c:dLbl>
            <c:dLbl>
              <c:idx val="14"/>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C-3763-432E-893C-426DCA768992}"/>
                </c:ext>
              </c:extLst>
            </c:dLbl>
            <c:dLbl>
              <c:idx val="15"/>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D-3763-432E-893C-426DCA768992}"/>
                </c:ext>
              </c:extLst>
            </c:dLbl>
            <c:dLbl>
              <c:idx val="16"/>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E-3763-432E-893C-426DCA768992}"/>
                </c:ext>
              </c:extLst>
            </c:dLbl>
            <c:dLbl>
              <c:idx val="17"/>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F-3763-432E-893C-426DCA768992}"/>
                </c:ext>
              </c:extLst>
            </c:dLbl>
            <c:dLbl>
              <c:idx val="18"/>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3763-432E-893C-426DCA768992}"/>
                </c:ext>
              </c:extLst>
            </c:dLbl>
            <c:dLbl>
              <c:idx val="19"/>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3763-432E-893C-426DCA768992}"/>
                </c:ext>
              </c:extLst>
            </c:dLbl>
            <c:dLbl>
              <c:idx val="20"/>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3763-432E-893C-426DCA768992}"/>
                </c:ext>
              </c:extLst>
            </c:dLbl>
            <c:dLbl>
              <c:idx val="21"/>
              <c:tx>
                <c:rich>
                  <a:bodyPr/>
                  <a:lstStyle/>
                  <a:p>
                    <a:pPr>
                      <a:defRPr sz="1000" b="0" i="0" u="none" strike="noStrike" baseline="0">
                        <a:solidFill>
                          <a:srgbClr val="000000"/>
                        </a:solidFill>
                        <a:latin typeface="Arial"/>
                        <a:ea typeface="Arial"/>
                        <a:cs typeface="Arial"/>
                      </a:defRPr>
                    </a:pPr>
                    <a:endParaRP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3763-432E-893C-426DCA768992}"/>
                </c:ext>
              </c:extLst>
            </c:dLbl>
            <c:spPr>
              <a:noFill/>
              <a:ln w="25400">
                <a:noFill/>
              </a:ln>
            </c:spPr>
            <c:txPr>
              <a:bodyPr/>
              <a:lstStyle/>
              <a:p>
                <a:pPr>
                  <a:defRPr sz="150" b="0" i="0" u="none" strike="noStrike" baseline="0">
                    <a:solidFill>
                      <a:srgbClr val="000000"/>
                    </a:solidFill>
                    <a:latin typeface="Arial"/>
                    <a:ea typeface="Arial"/>
                    <a:cs typeface="Aria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General</c:formatCode>
              <c:ptCount val="1"/>
              <c:pt idx="0">
                <c:v>0</c:v>
              </c:pt>
            </c:numLit>
          </c:val>
          <c:smooth val="0"/>
          <c:extLst>
            <c:ext xmlns:c16="http://schemas.microsoft.com/office/drawing/2014/chart" uri="{C3380CC4-5D6E-409C-BE32-E72D297353CC}">
              <c16:uniqueId val="{00000044-3763-432E-893C-426DCA768992}"/>
            </c:ext>
          </c:extLst>
        </c:ser>
        <c:dLbls>
          <c:showLegendKey val="0"/>
          <c:showVal val="0"/>
          <c:showCatName val="0"/>
          <c:showSerName val="0"/>
          <c:showPercent val="0"/>
          <c:showBubbleSize val="0"/>
        </c:dLbls>
        <c:smooth val="0"/>
        <c:axId val="292822744"/>
        <c:axId val="292823136"/>
      </c:lineChart>
      <c:catAx>
        <c:axId val="292822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Arial"/>
                <a:ea typeface="Arial"/>
                <a:cs typeface="Arial"/>
              </a:defRPr>
            </a:pPr>
            <a:endParaRPr lang="de-DE"/>
          </a:p>
        </c:txPr>
        <c:crossAx val="292823136"/>
        <c:crosses val="autoZero"/>
        <c:auto val="1"/>
        <c:lblAlgn val="ctr"/>
        <c:lblOffset val="100"/>
        <c:tickLblSkip val="1"/>
        <c:tickMarkSkip val="1"/>
        <c:noMultiLvlLbl val="0"/>
      </c:catAx>
      <c:valAx>
        <c:axId val="29282313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Arial"/>
                <a:ea typeface="Arial"/>
                <a:cs typeface="Arial"/>
              </a:defRPr>
            </a:pPr>
            <a:endParaRPr lang="de-DE"/>
          </a:p>
        </c:txPr>
        <c:crossAx val="292822744"/>
        <c:crosses val="autoZero"/>
        <c:crossBetween val="between"/>
      </c:valAx>
      <c:spPr>
        <a:noFill/>
        <a:ln w="25400">
          <a:noFill/>
        </a:ln>
      </c:spPr>
    </c:plotArea>
    <c:legend>
      <c:legendPos val="r"/>
      <c:overlay val="0"/>
      <c:spPr>
        <a:no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noFill/>
    <a:ln w="9525">
      <a:noFill/>
    </a:ln>
  </c:spPr>
  <c:txPr>
    <a:bodyPr/>
    <a:lstStyle/>
    <a:p>
      <a:pPr>
        <a:defRPr sz="2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8044718948978125E-2"/>
          <c:y val="9.4044031096981395E-2"/>
          <c:w val="0.93184408380111061"/>
          <c:h val="0.76175665188554964"/>
        </c:manualLayout>
      </c:layout>
      <c:lineChart>
        <c:grouping val="standard"/>
        <c:varyColors val="0"/>
        <c:ser>
          <c:idx val="0"/>
          <c:order val="0"/>
          <c:tx>
            <c:strRef>
              <c:f>Daten_Diagramme!$E$51</c:f>
              <c:strCache>
                <c:ptCount val="1"/>
                <c:pt idx="0">
                  <c:v>SvB</c:v>
                </c:pt>
              </c:strCache>
            </c:strRef>
          </c:tx>
          <c:spPr>
            <a:ln w="25400">
              <a:solidFill>
                <a:srgbClr val="000000"/>
              </a:solidFill>
              <a:prstDash val="solid"/>
            </a:ln>
          </c:spPr>
          <c:marker>
            <c:symbol val="none"/>
          </c:marker>
          <c:val>
            <c:numRef>
              <c:f>Daten_Diagramme!$E$52:$E$76</c:f>
              <c:numCache>
                <c:formatCode>#,#00</c:formatCode>
                <c:ptCount val="25"/>
                <c:pt idx="0">
                  <c:v>100</c:v>
                </c:pt>
                <c:pt idx="1">
                  <c:v>99.544058769364312</c:v>
                </c:pt>
                <c:pt idx="2">
                  <c:v>99.385858520300346</c:v>
                </c:pt>
                <c:pt idx="3">
                  <c:v>100.13264482421518</c:v>
                </c:pt>
                <c:pt idx="4">
                  <c:v>101.88096039720432</c:v>
                </c:pt>
                <c:pt idx="5">
                  <c:v>101.69598779829873</c:v>
                </c:pt>
                <c:pt idx="6">
                  <c:v>101.54914551583423</c:v>
                </c:pt>
                <c:pt idx="7">
                  <c:v>102.36854167765279</c:v>
                </c:pt>
                <c:pt idx="8">
                  <c:v>104.15782705873286</c:v>
                </c:pt>
                <c:pt idx="9">
                  <c:v>103.95135545162115</c:v>
                </c:pt>
                <c:pt idx="10">
                  <c:v>103.91728155182275</c:v>
                </c:pt>
                <c:pt idx="11">
                  <c:v>104.9630257623021</c:v>
                </c:pt>
                <c:pt idx="12">
                  <c:v>106.9936679336208</c:v>
                </c:pt>
                <c:pt idx="13">
                  <c:v>107.39038548127355</c:v>
                </c:pt>
                <c:pt idx="14">
                  <c:v>107.15430203267037</c:v>
                </c:pt>
                <c:pt idx="15">
                  <c:v>107.83050668700282</c:v>
                </c:pt>
                <c:pt idx="16">
                  <c:v>109.79746311703167</c:v>
                </c:pt>
                <c:pt idx="17">
                  <c:v>109.50945753540238</c:v>
                </c:pt>
                <c:pt idx="18">
                  <c:v>108.98374593851284</c:v>
                </c:pt>
                <c:pt idx="19">
                  <c:v>109.28878847004133</c:v>
                </c:pt>
                <c:pt idx="20">
                  <c:v>111.05779176790807</c:v>
                </c:pt>
                <c:pt idx="21">
                  <c:v>110.96084341014833</c:v>
                </c:pt>
                <c:pt idx="22">
                  <c:v>110.48664830462067</c:v>
                </c:pt>
                <c:pt idx="23">
                  <c:v>109.8712898999282</c:v>
                </c:pt>
                <c:pt idx="24">
                  <c:v>111.28495109989738</c:v>
                </c:pt>
              </c:numCache>
            </c:numRef>
          </c:val>
          <c:smooth val="0"/>
          <c:extLst>
            <c:ext xmlns:c16="http://schemas.microsoft.com/office/drawing/2014/chart" uri="{C3380CC4-5D6E-409C-BE32-E72D297353CC}">
              <c16:uniqueId val="{00000000-A639-4B12-AAE9-24D719F5E394}"/>
            </c:ext>
          </c:extLst>
        </c:ser>
        <c:ser>
          <c:idx val="2"/>
          <c:order val="1"/>
          <c:tx>
            <c:strRef>
              <c:f>Daten_Diagramme!$F$51</c:f>
              <c:strCache>
                <c:ptCount val="1"/>
                <c:pt idx="0">
                  <c:v>GeB - ausschließlich</c:v>
                </c:pt>
              </c:strCache>
            </c:strRef>
          </c:tx>
          <c:spPr>
            <a:ln w="25400">
              <a:solidFill>
                <a:srgbClr val="808080"/>
              </a:solidFill>
              <a:prstDash val="solid"/>
            </a:ln>
          </c:spPr>
          <c:marker>
            <c:symbol val="none"/>
          </c:marker>
          <c:val>
            <c:numRef>
              <c:f>Daten_Diagramme!$F$52:$F$76</c:f>
              <c:numCache>
                <c:formatCode>#,#00</c:formatCode>
                <c:ptCount val="25"/>
                <c:pt idx="0">
                  <c:v>100</c:v>
                </c:pt>
                <c:pt idx="1">
                  <c:v>102.37629530983395</c:v>
                </c:pt>
                <c:pt idx="2">
                  <c:v>96.100545174580716</c:v>
                </c:pt>
                <c:pt idx="3">
                  <c:v>99.596321111989681</c:v>
                </c:pt>
                <c:pt idx="4">
                  <c:v>97.01194390111948</c:v>
                </c:pt>
                <c:pt idx="5">
                  <c:v>100.17478879687044</c:v>
                </c:pt>
                <c:pt idx="6">
                  <c:v>99.084439635440518</c:v>
                </c:pt>
                <c:pt idx="7">
                  <c:v>102.43455824212411</c:v>
                </c:pt>
                <c:pt idx="8">
                  <c:v>99.937575429689133</c:v>
                </c:pt>
                <c:pt idx="9">
                  <c:v>102.14324358067334</c:v>
                </c:pt>
                <c:pt idx="10">
                  <c:v>99.317491364601111</c:v>
                </c:pt>
                <c:pt idx="11">
                  <c:v>102.1848599608806</c:v>
                </c:pt>
                <c:pt idx="12">
                  <c:v>98.90548920054934</c:v>
                </c:pt>
                <c:pt idx="13">
                  <c:v>101.96429314578216</c:v>
                </c:pt>
                <c:pt idx="14">
                  <c:v>100</c:v>
                </c:pt>
                <c:pt idx="15">
                  <c:v>103.80373715094262</c:v>
                </c:pt>
                <c:pt idx="16">
                  <c:v>99.729493528652881</c:v>
                </c:pt>
                <c:pt idx="17">
                  <c:v>100.68250863539889</c:v>
                </c:pt>
                <c:pt idx="18">
                  <c:v>99.013691789088185</c:v>
                </c:pt>
                <c:pt idx="19">
                  <c:v>101.42744184110866</c:v>
                </c:pt>
                <c:pt idx="20">
                  <c:v>97.349036580798199</c:v>
                </c:pt>
                <c:pt idx="21">
                  <c:v>98.335344791710028</c:v>
                </c:pt>
                <c:pt idx="22">
                  <c:v>93.295601148612093</c:v>
                </c:pt>
                <c:pt idx="23">
                  <c:v>89.029922177369016</c:v>
                </c:pt>
                <c:pt idx="24">
                  <c:v>89.238004078405268</c:v>
                </c:pt>
              </c:numCache>
            </c:numRef>
          </c:val>
          <c:smooth val="0"/>
          <c:extLst>
            <c:ext xmlns:c16="http://schemas.microsoft.com/office/drawing/2014/chart" uri="{C3380CC4-5D6E-409C-BE32-E72D297353CC}">
              <c16:uniqueId val="{00000001-A639-4B12-AAE9-24D719F5E394}"/>
            </c:ext>
          </c:extLst>
        </c:ser>
        <c:ser>
          <c:idx val="1"/>
          <c:order val="2"/>
          <c:tx>
            <c:strRef>
              <c:f>Daten_Diagramme!$G$51</c:f>
              <c:strCache>
                <c:ptCount val="1"/>
                <c:pt idx="0">
                  <c:v>GeB - im Nebenjob</c:v>
                </c:pt>
              </c:strCache>
            </c:strRef>
          </c:tx>
          <c:spPr>
            <a:ln w="25400">
              <a:solidFill>
                <a:srgbClr val="C0C0C0"/>
              </a:solidFill>
              <a:prstDash val="solid"/>
            </a:ln>
          </c:spPr>
          <c:marker>
            <c:symbol val="none"/>
          </c:marker>
          <c:val>
            <c:numRef>
              <c:f>Daten_Diagramme!$G$52:$G$76</c:f>
              <c:numCache>
                <c:formatCode>#,#00</c:formatCode>
                <c:ptCount val="25"/>
                <c:pt idx="0">
                  <c:v>100</c:v>
                </c:pt>
                <c:pt idx="1">
                  <c:v>101.04051361523135</c:v>
                </c:pt>
                <c:pt idx="2">
                  <c:v>96.889528448085017</c:v>
                </c:pt>
                <c:pt idx="3">
                  <c:v>100.7416426831968</c:v>
                </c:pt>
                <c:pt idx="4">
                  <c:v>104.40557892406463</c:v>
                </c:pt>
                <c:pt idx="5">
                  <c:v>106.19880451627186</c:v>
                </c:pt>
                <c:pt idx="6">
                  <c:v>104.23953951737879</c:v>
                </c:pt>
                <c:pt idx="7">
                  <c:v>108.70046491033871</c:v>
                </c:pt>
                <c:pt idx="8">
                  <c:v>113.01748948417092</c:v>
                </c:pt>
                <c:pt idx="9">
                  <c:v>115.14279388974984</c:v>
                </c:pt>
                <c:pt idx="10">
                  <c:v>113.61523134823999</c:v>
                </c:pt>
                <c:pt idx="11">
                  <c:v>115.8733672791676</c:v>
                </c:pt>
                <c:pt idx="12">
                  <c:v>120.67744077927829</c:v>
                </c:pt>
                <c:pt idx="13">
                  <c:v>122.3378348461368</c:v>
                </c:pt>
                <c:pt idx="14">
                  <c:v>121.59619216294</c:v>
                </c:pt>
                <c:pt idx="15">
                  <c:v>124.86163382776179</c:v>
                </c:pt>
                <c:pt idx="16">
                  <c:v>129.13438122647776</c:v>
                </c:pt>
                <c:pt idx="17">
                  <c:v>131.11578481292895</c:v>
                </c:pt>
                <c:pt idx="18">
                  <c:v>130.09740978525571</c:v>
                </c:pt>
                <c:pt idx="19">
                  <c:v>134.49191941554128</c:v>
                </c:pt>
                <c:pt idx="20">
                  <c:v>135.32211644897058</c:v>
                </c:pt>
                <c:pt idx="21">
                  <c:v>138.00088554350231</c:v>
                </c:pt>
                <c:pt idx="22">
                  <c:v>131.56962585787028</c:v>
                </c:pt>
                <c:pt idx="23">
                  <c:v>129.04582687624531</c:v>
                </c:pt>
                <c:pt idx="24">
                  <c:v>135.94199690059773</c:v>
                </c:pt>
              </c:numCache>
            </c:numRef>
          </c:val>
          <c:smooth val="0"/>
          <c:extLst>
            <c:ext xmlns:c16="http://schemas.microsoft.com/office/drawing/2014/chart" uri="{C3380CC4-5D6E-409C-BE32-E72D297353CC}">
              <c16:uniqueId val="{00000002-A639-4B12-AAE9-24D719F5E394}"/>
            </c:ext>
          </c:extLst>
        </c:ser>
        <c:ser>
          <c:idx val="3"/>
          <c:order val="3"/>
          <c:tx>
            <c:v/>
          </c:tx>
          <c:spPr>
            <a:ln w="12700">
              <a:solidFill>
                <a:srgbClr val="FFFFFF"/>
              </a:solidFill>
              <a:prstDash val="solid"/>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3-A639-4B12-AAE9-24D719F5E394}"/>
                </c:ext>
              </c:extLst>
            </c:dLbl>
            <c:dLbl>
              <c:idx val="1"/>
              <c:delete val="1"/>
              <c:extLst>
                <c:ext xmlns:c15="http://schemas.microsoft.com/office/drawing/2012/chart" uri="{CE6537A1-D6FC-4f65-9D91-7224C49458BB}"/>
                <c:ext xmlns:c16="http://schemas.microsoft.com/office/drawing/2014/chart" uri="{C3380CC4-5D6E-409C-BE32-E72D297353CC}">
                  <c16:uniqueId val="{00000004-A639-4B12-AAE9-24D719F5E394}"/>
                </c:ext>
              </c:extLst>
            </c:dLbl>
            <c:dLbl>
              <c:idx val="2"/>
              <c:delete val="1"/>
              <c:extLst>
                <c:ext xmlns:c15="http://schemas.microsoft.com/office/drawing/2012/chart" uri="{CE6537A1-D6FC-4f65-9D91-7224C49458BB}"/>
                <c:ext xmlns:c16="http://schemas.microsoft.com/office/drawing/2014/chart" uri="{C3380CC4-5D6E-409C-BE32-E72D297353CC}">
                  <c16:uniqueId val="{00000005-A639-4B12-AAE9-24D719F5E394}"/>
                </c:ext>
              </c:extLst>
            </c:dLbl>
            <c:dLbl>
              <c:idx val="3"/>
              <c:delete val="1"/>
              <c:extLst>
                <c:ext xmlns:c15="http://schemas.microsoft.com/office/drawing/2012/chart" uri="{CE6537A1-D6FC-4f65-9D91-7224C49458BB}"/>
                <c:ext xmlns:c16="http://schemas.microsoft.com/office/drawing/2014/chart" uri="{C3380CC4-5D6E-409C-BE32-E72D297353CC}">
                  <c16:uniqueId val="{00000006-A639-4B12-AAE9-24D719F5E394}"/>
                </c:ext>
              </c:extLst>
            </c:dLbl>
            <c:dLbl>
              <c:idx val="4"/>
              <c:delete val="1"/>
              <c:extLst>
                <c:ext xmlns:c15="http://schemas.microsoft.com/office/drawing/2012/chart" uri="{CE6537A1-D6FC-4f65-9D91-7224C49458BB}"/>
                <c:ext xmlns:c16="http://schemas.microsoft.com/office/drawing/2014/chart" uri="{C3380CC4-5D6E-409C-BE32-E72D297353CC}">
                  <c16:uniqueId val="{00000007-A639-4B12-AAE9-24D719F5E394}"/>
                </c:ext>
              </c:extLst>
            </c:dLbl>
            <c:dLbl>
              <c:idx val="5"/>
              <c:delete val="1"/>
              <c:extLst>
                <c:ext xmlns:c15="http://schemas.microsoft.com/office/drawing/2012/chart" uri="{CE6537A1-D6FC-4f65-9D91-7224C49458BB}"/>
                <c:ext xmlns:c16="http://schemas.microsoft.com/office/drawing/2014/chart" uri="{C3380CC4-5D6E-409C-BE32-E72D297353CC}">
                  <c16:uniqueId val="{00000008-A639-4B12-AAE9-24D719F5E394}"/>
                </c:ext>
              </c:extLst>
            </c:dLbl>
            <c:dLbl>
              <c:idx val="6"/>
              <c:delete val="1"/>
              <c:extLst>
                <c:ext xmlns:c15="http://schemas.microsoft.com/office/drawing/2012/chart" uri="{CE6537A1-D6FC-4f65-9D91-7224C49458BB}"/>
                <c:ext xmlns:c16="http://schemas.microsoft.com/office/drawing/2014/chart" uri="{C3380CC4-5D6E-409C-BE32-E72D297353CC}">
                  <c16:uniqueId val="{00000009-A639-4B12-AAE9-24D719F5E394}"/>
                </c:ext>
              </c:extLst>
            </c:dLbl>
            <c:dLbl>
              <c:idx val="7"/>
              <c:delete val="1"/>
              <c:extLst>
                <c:ext xmlns:c15="http://schemas.microsoft.com/office/drawing/2012/chart" uri="{CE6537A1-D6FC-4f65-9D91-7224C49458BB}"/>
                <c:ext xmlns:c16="http://schemas.microsoft.com/office/drawing/2014/chart" uri="{C3380CC4-5D6E-409C-BE32-E72D297353CC}">
                  <c16:uniqueId val="{0000000A-A639-4B12-AAE9-24D719F5E394}"/>
                </c:ext>
              </c:extLst>
            </c:dLbl>
            <c:dLbl>
              <c:idx val="8"/>
              <c:delete val="1"/>
              <c:extLst>
                <c:ext xmlns:c15="http://schemas.microsoft.com/office/drawing/2012/chart" uri="{CE6537A1-D6FC-4f65-9D91-7224C49458BB}"/>
                <c:ext xmlns:c16="http://schemas.microsoft.com/office/drawing/2014/chart" uri="{C3380CC4-5D6E-409C-BE32-E72D297353CC}">
                  <c16:uniqueId val="{0000000B-A639-4B12-AAE9-24D719F5E394}"/>
                </c:ext>
              </c:extLst>
            </c:dLbl>
            <c:dLbl>
              <c:idx val="9"/>
              <c:delete val="1"/>
              <c:extLst>
                <c:ext xmlns:c15="http://schemas.microsoft.com/office/drawing/2012/chart" uri="{CE6537A1-D6FC-4f65-9D91-7224C49458BB}"/>
                <c:ext xmlns:c16="http://schemas.microsoft.com/office/drawing/2014/chart" uri="{C3380CC4-5D6E-409C-BE32-E72D297353CC}">
                  <c16:uniqueId val="{0000000C-A639-4B12-AAE9-24D719F5E394}"/>
                </c:ext>
              </c:extLst>
            </c:dLbl>
            <c:dLbl>
              <c:idx val="10"/>
              <c:delete val="1"/>
              <c:extLst>
                <c:ext xmlns:c15="http://schemas.microsoft.com/office/drawing/2012/chart" uri="{CE6537A1-D6FC-4f65-9D91-7224C49458BB}"/>
                <c:ext xmlns:c16="http://schemas.microsoft.com/office/drawing/2014/chart" uri="{C3380CC4-5D6E-409C-BE32-E72D297353CC}">
                  <c16:uniqueId val="{0000000D-A639-4B12-AAE9-24D719F5E394}"/>
                </c:ext>
              </c:extLst>
            </c:dLbl>
            <c:dLbl>
              <c:idx val="11"/>
              <c:delete val="1"/>
              <c:extLst>
                <c:ext xmlns:c15="http://schemas.microsoft.com/office/drawing/2012/chart" uri="{CE6537A1-D6FC-4f65-9D91-7224C49458BB}"/>
                <c:ext xmlns:c16="http://schemas.microsoft.com/office/drawing/2014/chart" uri="{C3380CC4-5D6E-409C-BE32-E72D297353CC}">
                  <c16:uniqueId val="{0000000E-A639-4B12-AAE9-24D719F5E394}"/>
                </c:ext>
              </c:extLst>
            </c:dLbl>
            <c:dLbl>
              <c:idx val="12"/>
              <c:delete val="1"/>
              <c:extLst>
                <c:ext xmlns:c15="http://schemas.microsoft.com/office/drawing/2012/chart" uri="{CE6537A1-D6FC-4f65-9D91-7224C49458BB}"/>
                <c:ext xmlns:c16="http://schemas.microsoft.com/office/drawing/2014/chart" uri="{C3380CC4-5D6E-409C-BE32-E72D297353CC}">
                  <c16:uniqueId val="{0000000F-A639-4B12-AAE9-24D719F5E394}"/>
                </c:ext>
              </c:extLst>
            </c:dLbl>
            <c:dLbl>
              <c:idx val="13"/>
              <c:tx>
                <c:rich>
                  <a:bodyPr/>
                  <a:lstStyle/>
                  <a:p>
                    <a:r>
                      <a:rPr lang="de-DE"/>
                      <a:t>Diagrammdarstellung wegen fehlender Daten nicht möglich.</a:t>
                    </a:r>
                  </a:p>
                </c:rich>
              </c:tx>
              <c:dLblPos val="ct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A639-4B12-AAE9-24D719F5E394}"/>
                </c:ext>
              </c:extLst>
            </c:dLbl>
            <c:dLbl>
              <c:idx val="14"/>
              <c:delete val="1"/>
              <c:extLst>
                <c:ext xmlns:c15="http://schemas.microsoft.com/office/drawing/2012/chart" uri="{CE6537A1-D6FC-4f65-9D91-7224C49458BB}"/>
                <c:ext xmlns:c16="http://schemas.microsoft.com/office/drawing/2014/chart" uri="{C3380CC4-5D6E-409C-BE32-E72D297353CC}">
                  <c16:uniqueId val="{00000011-A639-4B12-AAE9-24D719F5E394}"/>
                </c:ext>
              </c:extLst>
            </c:dLbl>
            <c:dLbl>
              <c:idx val="15"/>
              <c:delete val="1"/>
              <c:extLst>
                <c:ext xmlns:c15="http://schemas.microsoft.com/office/drawing/2012/chart" uri="{CE6537A1-D6FC-4f65-9D91-7224C49458BB}"/>
                <c:ext xmlns:c16="http://schemas.microsoft.com/office/drawing/2014/chart" uri="{C3380CC4-5D6E-409C-BE32-E72D297353CC}">
                  <c16:uniqueId val="{00000012-A639-4B12-AAE9-24D719F5E394}"/>
                </c:ext>
              </c:extLst>
            </c:dLbl>
            <c:dLbl>
              <c:idx val="16"/>
              <c:delete val="1"/>
              <c:extLst>
                <c:ext xmlns:c15="http://schemas.microsoft.com/office/drawing/2012/chart" uri="{CE6537A1-D6FC-4f65-9D91-7224C49458BB}"/>
                <c:ext xmlns:c16="http://schemas.microsoft.com/office/drawing/2014/chart" uri="{C3380CC4-5D6E-409C-BE32-E72D297353CC}">
                  <c16:uniqueId val="{00000013-A639-4B12-AAE9-24D719F5E394}"/>
                </c:ext>
              </c:extLst>
            </c:dLbl>
            <c:dLbl>
              <c:idx val="17"/>
              <c:delete val="1"/>
              <c:extLst>
                <c:ext xmlns:c15="http://schemas.microsoft.com/office/drawing/2012/chart" uri="{CE6537A1-D6FC-4f65-9D91-7224C49458BB}"/>
                <c:ext xmlns:c16="http://schemas.microsoft.com/office/drawing/2014/chart" uri="{C3380CC4-5D6E-409C-BE32-E72D297353CC}">
                  <c16:uniqueId val="{00000014-A639-4B12-AAE9-24D719F5E394}"/>
                </c:ext>
              </c:extLst>
            </c:dLbl>
            <c:dLbl>
              <c:idx val="18"/>
              <c:delete val="1"/>
              <c:extLst>
                <c:ext xmlns:c15="http://schemas.microsoft.com/office/drawing/2012/chart" uri="{CE6537A1-D6FC-4f65-9D91-7224C49458BB}"/>
                <c:ext xmlns:c16="http://schemas.microsoft.com/office/drawing/2014/chart" uri="{C3380CC4-5D6E-409C-BE32-E72D297353CC}">
                  <c16:uniqueId val="{00000015-A639-4B12-AAE9-24D719F5E394}"/>
                </c:ext>
              </c:extLst>
            </c:dLbl>
            <c:dLbl>
              <c:idx val="19"/>
              <c:delete val="1"/>
              <c:extLst>
                <c:ext xmlns:c15="http://schemas.microsoft.com/office/drawing/2012/chart" uri="{CE6537A1-D6FC-4f65-9D91-7224C49458BB}"/>
                <c:ext xmlns:c16="http://schemas.microsoft.com/office/drawing/2014/chart" uri="{C3380CC4-5D6E-409C-BE32-E72D297353CC}">
                  <c16:uniqueId val="{00000016-A639-4B12-AAE9-24D719F5E394}"/>
                </c:ext>
              </c:extLst>
            </c:dLbl>
            <c:dLbl>
              <c:idx val="20"/>
              <c:delete val="1"/>
              <c:extLst>
                <c:ext xmlns:c15="http://schemas.microsoft.com/office/drawing/2012/chart" uri="{CE6537A1-D6FC-4f65-9D91-7224C49458BB}"/>
                <c:ext xmlns:c16="http://schemas.microsoft.com/office/drawing/2014/chart" uri="{C3380CC4-5D6E-409C-BE32-E72D297353CC}">
                  <c16:uniqueId val="{00000017-A639-4B12-AAE9-24D719F5E394}"/>
                </c:ext>
              </c:extLst>
            </c:dLbl>
            <c:dLbl>
              <c:idx val="21"/>
              <c:delete val="1"/>
              <c:extLst>
                <c:ext xmlns:c15="http://schemas.microsoft.com/office/drawing/2012/chart" uri="{CE6537A1-D6FC-4f65-9D91-7224C49458BB}"/>
                <c:ext xmlns:c16="http://schemas.microsoft.com/office/drawing/2014/chart" uri="{C3380CC4-5D6E-409C-BE32-E72D297353CC}">
                  <c16:uniqueId val="{00000018-A639-4B12-AAE9-24D719F5E394}"/>
                </c:ext>
              </c:extLst>
            </c:dLbl>
            <c:dLbl>
              <c:idx val="22"/>
              <c:delete val="1"/>
              <c:extLst>
                <c:ext xmlns:c15="http://schemas.microsoft.com/office/drawing/2012/chart" uri="{CE6537A1-D6FC-4f65-9D91-7224C49458BB}"/>
                <c:ext xmlns:c16="http://schemas.microsoft.com/office/drawing/2014/chart" uri="{C3380CC4-5D6E-409C-BE32-E72D297353CC}">
                  <c16:uniqueId val="{00000019-A639-4B12-AAE9-24D719F5E394}"/>
                </c:ext>
              </c:extLst>
            </c:dLbl>
            <c:dLbl>
              <c:idx val="23"/>
              <c:delete val="1"/>
              <c:extLst>
                <c:ext xmlns:c15="http://schemas.microsoft.com/office/drawing/2012/chart" uri="{CE6537A1-D6FC-4f65-9D91-7224C49458BB}"/>
                <c:ext xmlns:c16="http://schemas.microsoft.com/office/drawing/2014/chart" uri="{C3380CC4-5D6E-409C-BE32-E72D297353CC}">
                  <c16:uniqueId val="{0000001A-A639-4B12-AAE9-24D719F5E394}"/>
                </c:ext>
              </c:extLst>
            </c:dLbl>
            <c:dLbl>
              <c:idx val="24"/>
              <c:delete val="1"/>
              <c:extLst>
                <c:ext xmlns:c15="http://schemas.microsoft.com/office/drawing/2012/chart" uri="{CE6537A1-D6FC-4f65-9D91-7224C49458BB}"/>
                <c:ext xmlns:c16="http://schemas.microsoft.com/office/drawing/2014/chart" uri="{C3380CC4-5D6E-409C-BE32-E72D297353CC}">
                  <c16:uniqueId val="{0000001B-A639-4B12-AAE9-24D719F5E394}"/>
                </c:ext>
              </c:extLst>
            </c:dLbl>
            <c:spPr>
              <a:noFill/>
              <a:ln w="25400">
                <a:noFill/>
              </a:ln>
            </c:spPr>
            <c:txPr>
              <a:bodyPr/>
              <a:lstStyle/>
              <a:p>
                <a:pPr>
                  <a:defRPr sz="900" b="0" i="0" u="none" strike="noStrike" baseline="0">
                    <a:solidFill>
                      <a:srgbClr val="000000"/>
                    </a:solidFill>
                    <a:latin typeface="Arial"/>
                    <a:ea typeface="Arial"/>
                    <a:cs typeface="Arial"/>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Daten_Diagramme!$H$52:$H$76</c:f>
              <c:strCache>
                <c:ptCount val="25"/>
                <c:pt idx="0">
                  <c:v>Sep-14</c:v>
                </c:pt>
                <c:pt idx="4">
                  <c:v>Sep-15</c:v>
                </c:pt>
                <c:pt idx="8">
                  <c:v>Sep-16</c:v>
                </c:pt>
                <c:pt idx="12">
                  <c:v>Sep-17</c:v>
                </c:pt>
                <c:pt idx="16">
                  <c:v>Sep-18</c:v>
                </c:pt>
                <c:pt idx="20">
                  <c:v>Sep-19</c:v>
                </c:pt>
                <c:pt idx="24">
                  <c:v>Sep-20</c:v>
                </c:pt>
              </c:strCache>
            </c:strRef>
          </c:cat>
          <c:val>
            <c:numRef>
              <c:f>Daten_Diagramme!$B$52:$B$76</c:f>
              <c:numCache>
                <c:formatCode>#,##0</c:formatCode>
                <c:ptCount val="25"/>
                <c:pt idx="0">
                  <c:v>246523</c:v>
                </c:pt>
                <c:pt idx="1">
                  <c:v>245399</c:v>
                </c:pt>
                <c:pt idx="2">
                  <c:v>245009</c:v>
                </c:pt>
                <c:pt idx="3">
                  <c:v>246850</c:v>
                </c:pt>
                <c:pt idx="4">
                  <c:v>251160</c:v>
                </c:pt>
                <c:pt idx="5">
                  <c:v>250704</c:v>
                </c:pt>
                <c:pt idx="6">
                  <c:v>250342</c:v>
                </c:pt>
                <c:pt idx="7">
                  <c:v>252362</c:v>
                </c:pt>
                <c:pt idx="8">
                  <c:v>256773</c:v>
                </c:pt>
                <c:pt idx="9">
                  <c:v>256264</c:v>
                </c:pt>
                <c:pt idx="10">
                  <c:v>256180</c:v>
                </c:pt>
                <c:pt idx="11">
                  <c:v>258758</c:v>
                </c:pt>
                <c:pt idx="12">
                  <c:v>263764</c:v>
                </c:pt>
                <c:pt idx="13">
                  <c:v>264742</c:v>
                </c:pt>
                <c:pt idx="14">
                  <c:v>264160</c:v>
                </c:pt>
                <c:pt idx="15">
                  <c:v>265827</c:v>
                </c:pt>
                <c:pt idx="16">
                  <c:v>270676</c:v>
                </c:pt>
                <c:pt idx="17">
                  <c:v>269966</c:v>
                </c:pt>
                <c:pt idx="18">
                  <c:v>268670</c:v>
                </c:pt>
                <c:pt idx="19">
                  <c:v>269422</c:v>
                </c:pt>
                <c:pt idx="20">
                  <c:v>273783</c:v>
                </c:pt>
                <c:pt idx="21">
                  <c:v>273544</c:v>
                </c:pt>
                <c:pt idx="22">
                  <c:v>272375</c:v>
                </c:pt>
                <c:pt idx="23">
                  <c:v>270858</c:v>
                </c:pt>
                <c:pt idx="24">
                  <c:v>274343</c:v>
                </c:pt>
              </c:numCache>
            </c:numRef>
          </c:val>
          <c:smooth val="0"/>
          <c:extLst>
            <c:ext xmlns:c16="http://schemas.microsoft.com/office/drawing/2014/chart" uri="{C3380CC4-5D6E-409C-BE32-E72D297353CC}">
              <c16:uniqueId val="{0000001C-A639-4B12-AAE9-24D719F5E394}"/>
            </c:ext>
          </c:extLst>
        </c:ser>
        <c:dLbls>
          <c:showLegendKey val="0"/>
          <c:showVal val="0"/>
          <c:showCatName val="0"/>
          <c:showSerName val="0"/>
          <c:showPercent val="0"/>
          <c:showBubbleSize val="0"/>
        </c:dLbls>
        <c:smooth val="0"/>
        <c:axId val="297632896"/>
        <c:axId val="297635248"/>
      </c:lineChart>
      <c:catAx>
        <c:axId val="297632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de-DE"/>
          </a:p>
        </c:txPr>
        <c:crossAx val="297635248"/>
        <c:crossesAt val="0"/>
        <c:auto val="1"/>
        <c:lblAlgn val="ctr"/>
        <c:lblOffset val="100"/>
        <c:tickLblSkip val="1"/>
        <c:tickMarkSkip val="1"/>
        <c:noMultiLvlLbl val="0"/>
      </c:catAx>
      <c:valAx>
        <c:axId val="297635248"/>
        <c:scaling>
          <c:orientation val="minMax"/>
          <c:max val="250"/>
          <c:min val="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de-DE"/>
          </a:p>
        </c:txPr>
        <c:crossAx val="297632896"/>
        <c:crosses val="autoZero"/>
        <c:crossBetween val="between"/>
        <c:majorUnit val="50"/>
        <c:minorUnit val="10"/>
      </c:valAx>
      <c:spPr>
        <a:noFill/>
        <a:ln w="25400">
          <a:noFill/>
        </a:ln>
      </c:spPr>
    </c:plotArea>
    <c:legend>
      <c:legendPos val="r"/>
      <c:layout>
        <c:manualLayout>
          <c:xMode val="edge"/>
          <c:yMode val="edge"/>
          <c:x val="0.26368726814176158"/>
          <c:y val="1.5673981191222569E-2"/>
          <c:w val="0.60893889939735191"/>
          <c:h val="6.269592476489029E-2"/>
        </c:manualLayout>
      </c:layout>
      <c:overlay val="0"/>
      <c:spPr>
        <a:noFill/>
        <a:ln w="25400">
          <a:noFill/>
        </a:ln>
      </c:spPr>
      <c:txPr>
        <a:bodyPr/>
        <a:lstStyle/>
        <a:p>
          <a:pPr>
            <a:defRPr sz="735" b="0" i="0" u="none" strike="noStrike" baseline="0">
              <a:solidFill>
                <a:srgbClr val="000000"/>
              </a:solidFill>
              <a:latin typeface="Arial"/>
              <a:ea typeface="Arial"/>
              <a:cs typeface="Arial"/>
            </a:defRPr>
          </a:pPr>
          <a:endParaRPr lang="de-DE"/>
        </a:p>
      </c:txPr>
    </c:legend>
    <c:plotVisOnly val="1"/>
    <c:dispBlanksAs val="gap"/>
    <c:showDLblsOverMax val="0"/>
  </c:chart>
  <c:spPr>
    <a:noFill/>
    <a:ln w="9525">
      <a:noFill/>
    </a:ln>
  </c:spPr>
  <c:txPr>
    <a:bodyPr/>
    <a:lstStyle/>
    <a:p>
      <a:pPr>
        <a:defRPr sz="900" b="0" i="0" u="none" strike="noStrike" baseline="0">
          <a:solidFill>
            <a:srgbClr val="000000"/>
          </a:solidFill>
          <a:latin typeface="Arial"/>
          <a:ea typeface="Arial"/>
          <a:cs typeface="Arial"/>
        </a:defRPr>
      </a:pPr>
      <a:endParaRPr lang="de-DE"/>
    </a:p>
  </c:txPr>
  <c:printSettings>
    <c:headerFooter alignWithMargins="0"/>
    <c:pageMargins b="0.98425196850393659" l="0.78740157480314954" r="0.78740157480314954" t="0.98425196850393659" header="0.51181102362204722" footer="0.51181102362204722"/>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Inhaltsverzeichnis!A1"/><Relationship Id="rId5" Type="http://schemas.openxmlformats.org/officeDocument/2006/relationships/image" Target="../media/image1.jpeg"/><Relationship Id="rId4" Type="http://schemas.openxmlformats.org/officeDocument/2006/relationships/chart" Target="../charts/chart4.xml"/></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hyperlink" Target="#Inhaltsverzeichnis!A1"/><Relationship Id="rId4" Type="http://schemas.openxmlformats.org/officeDocument/2006/relationships/chart" Target="../charts/chart7.xml"/></Relationships>
</file>

<file path=xl/drawings/_rels/drawing21.xml.rels><?xml version="1.0" encoding="UTF-8" standalone="yes"?>
<Relationships xmlns="http://schemas.openxmlformats.org/package/2006/relationships"><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5.emf"/></Relationships>
</file>

<file path=xl/drawings/_rels/drawing23.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5.emf"/></Relationships>
</file>

<file path=xl/drawings/_rels/drawing2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76200</xdr:colOff>
      <xdr:row>2</xdr:row>
      <xdr:rowOff>200025</xdr:rowOff>
    </xdr:to>
    <xdr:sp macro="" textlink="">
      <xdr:nvSpPr>
        <xdr:cNvPr id="2" name="Text Box 1"/>
        <xdr:cNvSpPr txBox="1">
          <a:spLocks noChangeArrowheads="1"/>
        </xdr:cNvSpPr>
      </xdr:nvSpPr>
      <xdr:spPr bwMode="auto">
        <a:xfrm>
          <a:off x="495300" y="628650"/>
          <a:ext cx="76200" cy="200025"/>
        </a:xfrm>
        <a:prstGeom prst="rect">
          <a:avLst/>
        </a:prstGeom>
        <a:noFill/>
        <a:ln w="9525">
          <a:noFill/>
          <a:miter lim="800000"/>
          <a:headEnd/>
          <a:tailEnd/>
        </a:ln>
      </xdr:spPr>
    </xdr:sp>
    <xdr:clientData/>
  </xdr:twoCellAnchor>
  <xdr:twoCellAnchor editAs="oneCell">
    <xdr:from>
      <xdr:col>1</xdr:col>
      <xdr:colOff>0</xdr:colOff>
      <xdr:row>2</xdr:row>
      <xdr:rowOff>0</xdr:rowOff>
    </xdr:from>
    <xdr:to>
      <xdr:col>1</xdr:col>
      <xdr:colOff>76200</xdr:colOff>
      <xdr:row>2</xdr:row>
      <xdr:rowOff>200025</xdr:rowOff>
    </xdr:to>
    <xdr:sp macro="" textlink="">
      <xdr:nvSpPr>
        <xdr:cNvPr id="3" name="Text Box 2"/>
        <xdr:cNvSpPr txBox="1">
          <a:spLocks noChangeArrowheads="1"/>
        </xdr:cNvSpPr>
      </xdr:nvSpPr>
      <xdr:spPr bwMode="auto">
        <a:xfrm>
          <a:off x="495300" y="628650"/>
          <a:ext cx="76200" cy="200025"/>
        </a:xfrm>
        <a:prstGeom prst="rect">
          <a:avLst/>
        </a:prstGeom>
        <a:noFill/>
        <a:ln w="9525">
          <a:noFill/>
          <a:miter lim="800000"/>
          <a:headEnd/>
          <a:tailEnd/>
        </a:ln>
      </xdr:spPr>
    </xdr:sp>
    <xdr:clientData/>
  </xdr:twoCellAnchor>
  <xdr:twoCellAnchor editAs="oneCell">
    <xdr:from>
      <xdr:col>0</xdr:col>
      <xdr:colOff>19050</xdr:colOff>
      <xdr:row>0</xdr:row>
      <xdr:rowOff>9525</xdr:rowOff>
    </xdr:from>
    <xdr:to>
      <xdr:col>1</xdr:col>
      <xdr:colOff>1428750</xdr:colOff>
      <xdr:row>0</xdr:row>
      <xdr:rowOff>400050</xdr:rowOff>
    </xdr:to>
    <xdr:pic>
      <xdr:nvPicPr>
        <xdr:cNvPr id="4"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editAs="oneCell">
    <xdr:from>
      <xdr:col>2</xdr:col>
      <xdr:colOff>0</xdr:colOff>
      <xdr:row>2</xdr:row>
      <xdr:rowOff>0</xdr:rowOff>
    </xdr:from>
    <xdr:to>
      <xdr:col>2</xdr:col>
      <xdr:colOff>76200</xdr:colOff>
      <xdr:row>2</xdr:row>
      <xdr:rowOff>200025</xdr:rowOff>
    </xdr:to>
    <xdr:sp macro="" textlink="">
      <xdr:nvSpPr>
        <xdr:cNvPr id="5" name="Text Box 4"/>
        <xdr:cNvSpPr txBox="1">
          <a:spLocks noChangeArrowheads="1"/>
        </xdr:cNvSpPr>
      </xdr:nvSpPr>
      <xdr:spPr bwMode="auto">
        <a:xfrm>
          <a:off x="5114925" y="628650"/>
          <a:ext cx="76200" cy="200025"/>
        </a:xfrm>
        <a:prstGeom prst="rect">
          <a:avLst/>
        </a:prstGeom>
        <a:noFill/>
        <a:ln w="9525">
          <a:noFill/>
          <a:miter lim="800000"/>
          <a:headEnd/>
          <a:tailEnd/>
        </a:ln>
      </xdr:spPr>
    </xdr:sp>
    <xdr:clientData/>
  </xdr:twoCellAnchor>
  <xdr:twoCellAnchor editAs="oneCell">
    <xdr:from>
      <xdr:col>2</xdr:col>
      <xdr:colOff>0</xdr:colOff>
      <xdr:row>2</xdr:row>
      <xdr:rowOff>0</xdr:rowOff>
    </xdr:from>
    <xdr:to>
      <xdr:col>2</xdr:col>
      <xdr:colOff>76200</xdr:colOff>
      <xdr:row>2</xdr:row>
      <xdr:rowOff>200025</xdr:rowOff>
    </xdr:to>
    <xdr:sp macro="" textlink="">
      <xdr:nvSpPr>
        <xdr:cNvPr id="6" name="Text Box 5"/>
        <xdr:cNvSpPr txBox="1">
          <a:spLocks noChangeArrowheads="1"/>
        </xdr:cNvSpPr>
      </xdr:nvSpPr>
      <xdr:spPr bwMode="auto">
        <a:xfrm>
          <a:off x="5114925" y="628650"/>
          <a:ext cx="76200" cy="200025"/>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13</xdr:row>
      <xdr:rowOff>9525</xdr:rowOff>
    </xdr:from>
    <xdr:to>
      <xdr:col>7</xdr:col>
      <xdr:colOff>1539875</xdr:colOff>
      <xdr:row>54</xdr:row>
      <xdr:rowOff>19050</xdr:rowOff>
    </xdr:to>
    <xdr:pic>
      <xdr:nvPicPr>
        <xdr:cNvPr id="2" name="Grafik 18"/>
        <xdr:cNvPicPr>
          <a:picLocks/>
        </xdr:cNvPicPr>
      </xdr:nvPicPr>
      <xdr:blipFill>
        <a:blip xmlns:r="http://schemas.openxmlformats.org/officeDocument/2006/relationships" r:embed="rId1"/>
        <a:stretch>
          <a:fillRect/>
        </a:stretch>
      </xdr:blipFill>
      <xdr:spPr>
        <a:xfrm>
          <a:off x="76200" y="2362200"/>
          <a:ext cx="6797675" cy="7429500"/>
        </a:xfrm>
        <a:prstGeom prst="rect">
          <a:avLst/>
        </a:prstGeom>
      </xdr:spPr>
    </xdr:pic>
    <xdr:clientData/>
  </xdr:twoCellAnchor>
  <xdr:twoCellAnchor editAs="oneCell">
    <xdr:from>
      <xdr:col>0</xdr:col>
      <xdr:colOff>0</xdr:colOff>
      <xdr:row>0</xdr:row>
      <xdr:rowOff>0</xdr:rowOff>
    </xdr:from>
    <xdr:to>
      <xdr:col>7</xdr:col>
      <xdr:colOff>1533525</xdr:colOff>
      <xdr:row>13</xdr:row>
      <xdr:rowOff>3175</xdr:rowOff>
    </xdr:to>
    <xdr:pic>
      <xdr:nvPicPr>
        <xdr:cNvPr id="3" name="Bild 14"/>
        <xdr:cNvPicPr>
          <a:picLocks/>
        </xdr:cNvPicPr>
      </xdr:nvPicPr>
      <xdr:blipFill>
        <a:blip xmlns:r="http://schemas.openxmlformats.org/officeDocument/2006/relationships" r:embed="rId2"/>
        <a:stretch>
          <a:fillRect/>
        </a:stretch>
      </xdr:blipFill>
      <xdr:spPr>
        <a:xfrm>
          <a:off x="0" y="0"/>
          <a:ext cx="6867525" cy="2355850"/>
        </a:xfrm>
        <a:prstGeom prst="rect">
          <a:avLst/>
        </a:prstGeom>
      </xdr:spPr>
    </xdr:pic>
    <xdr:clientData/>
  </xdr:twoCellAnchor>
  <xdr:twoCellAnchor editAs="oneCell">
    <xdr:from>
      <xdr:col>0</xdr:col>
      <xdr:colOff>257175</xdr:colOff>
      <xdr:row>55</xdr:row>
      <xdr:rowOff>131989</xdr:rowOff>
    </xdr:from>
    <xdr:to>
      <xdr:col>2</xdr:col>
      <xdr:colOff>758501</xdr:colOff>
      <xdr:row>58</xdr:row>
      <xdr:rowOff>42454</xdr:rowOff>
    </xdr:to>
    <xdr:pic>
      <xdr:nvPicPr>
        <xdr:cNvPr id="4" name="Bild 2"/>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5" name="Kopfbereich"/>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6" name="Titel"/>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Regionalreport</a:t>
          </a:r>
          <a:r>
            <a:rPr lang="de-DE" sz="2200" b="1" i="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 über </a:t>
          </a:r>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Beschäftigte (Quartalszahlen)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7" name="Region"/>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Dresden, Stadt (14612)</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8" name="Berichtsmonat"/>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Stichtag: 30. September 2020</a:t>
          </a:r>
        </a:p>
      </xdr:txBody>
    </xdr:sp>
    <xdr:clientData/>
  </xdr:twoCellAnchor>
  <mc:AlternateContent xmlns:mc="http://schemas.openxmlformats.org/markup-compatibility/2006">
    <mc:Choice xmlns:a14="http://schemas.microsoft.com/office/drawing/2010/main" Requires="a14">
      <xdr:twoCellAnchor editAs="oneCell">
        <xdr:from>
          <xdr:col>0</xdr:col>
          <xdr:colOff>533400</xdr:colOff>
          <xdr:row>52</xdr:row>
          <xdr:rowOff>57150</xdr:rowOff>
        </xdr:from>
        <xdr:to>
          <xdr:col>2</xdr:col>
          <xdr:colOff>704850</xdr:colOff>
          <xdr:row>53</xdr:row>
          <xdr:rowOff>104775</xdr:rowOff>
        </xdr:to>
        <xdr:sp macro="" textlink="">
          <xdr:nvSpPr>
            <xdr:cNvPr id="2055" name="ComboBox3" hidden="1">
              <a:extLst>
                <a:ext uri="{63B3BB69-23CF-44E3-9099-C40C66FF867C}">
                  <a14:compatExt spid="_x0000_s20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2" name="Picture 3"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17</xdr:row>
      <xdr:rowOff>0</xdr:rowOff>
    </xdr:from>
    <xdr:to>
      <xdr:col>0</xdr:col>
      <xdr:colOff>314325</xdr:colOff>
      <xdr:row>17</xdr:row>
      <xdr:rowOff>200025</xdr:rowOff>
    </xdr:to>
    <xdr:sp macro="" textlink="">
      <xdr:nvSpPr>
        <xdr:cNvPr id="3" name="Text Box 10"/>
        <xdr:cNvSpPr txBox="1">
          <a:spLocks noChangeArrowheads="1"/>
        </xdr:cNvSpPr>
      </xdr:nvSpPr>
      <xdr:spPr bwMode="auto">
        <a:xfrm>
          <a:off x="238125" y="3019425"/>
          <a:ext cx="76200" cy="200025"/>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17</xdr:row>
      <xdr:rowOff>200025</xdr:rowOff>
    </xdr:to>
    <xdr:sp macro="" textlink="">
      <xdr:nvSpPr>
        <xdr:cNvPr id="4" name="Text Box 11"/>
        <xdr:cNvSpPr txBox="1">
          <a:spLocks noChangeArrowheads="1"/>
        </xdr:cNvSpPr>
      </xdr:nvSpPr>
      <xdr:spPr bwMode="auto">
        <a:xfrm>
          <a:off x="495300" y="3019425"/>
          <a:ext cx="76200" cy="200025"/>
        </a:xfrm>
        <a:prstGeom prst="rect">
          <a:avLst/>
        </a:prstGeom>
        <a:noFill/>
        <a:ln w="9525">
          <a:noFill/>
          <a:miter lim="800000"/>
          <a:headEnd/>
          <a:tailEnd/>
        </a:ln>
      </xdr:spPr>
    </xdr:sp>
    <xdr:clientData/>
  </xdr:twoCellAnchor>
  <xdr:twoCellAnchor editAs="oneCell">
    <xdr:from>
      <xdr:col>1</xdr:col>
      <xdr:colOff>0</xdr:colOff>
      <xdr:row>17</xdr:row>
      <xdr:rowOff>0</xdr:rowOff>
    </xdr:from>
    <xdr:to>
      <xdr:col>1</xdr:col>
      <xdr:colOff>76200</xdr:colOff>
      <xdr:row>17</xdr:row>
      <xdr:rowOff>200025</xdr:rowOff>
    </xdr:to>
    <xdr:sp macro="" textlink="">
      <xdr:nvSpPr>
        <xdr:cNvPr id="5" name="Text Box 12"/>
        <xdr:cNvSpPr txBox="1">
          <a:spLocks noChangeArrowheads="1"/>
        </xdr:cNvSpPr>
      </xdr:nvSpPr>
      <xdr:spPr bwMode="auto">
        <a:xfrm>
          <a:off x="495300" y="3019425"/>
          <a:ext cx="76200" cy="200025"/>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371475</xdr:colOff>
      <xdr:row>1</xdr:row>
      <xdr:rowOff>0</xdr:rowOff>
    </xdr:to>
    <xdr:pic>
      <xdr:nvPicPr>
        <xdr:cNvPr id="2" name="Picture 3"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2</xdr:col>
      <xdr:colOff>419100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editAs="oneCell">
    <xdr:from>
      <xdr:col>0</xdr:col>
      <xdr:colOff>19050</xdr:colOff>
      <xdr:row>0</xdr:row>
      <xdr:rowOff>9525</xdr:rowOff>
    </xdr:from>
    <xdr:to>
      <xdr:col>2</xdr:col>
      <xdr:colOff>419100</xdr:colOff>
      <xdr:row>0</xdr:row>
      <xdr:rowOff>400050</xdr:rowOff>
    </xdr:to>
    <xdr:pic>
      <xdr:nvPicPr>
        <xdr:cNvPr id="3"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4" name="Inhalt">
          <a:hlinkClick xmlns:r="http://schemas.openxmlformats.org/officeDocument/2006/relationships" r:id="rId2"/>
        </xdr:cNvPr>
        <xdr:cNvSpPr txBox="1"/>
      </xdr:nvSpPr>
      <xdr:spPr>
        <a:xfrm>
          <a:off x="5356225" y="54292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7</xdr:row>
      <xdr:rowOff>95250</xdr:rowOff>
    </xdr:from>
    <xdr:to>
      <xdr:col>5</xdr:col>
      <xdr:colOff>990600</xdr:colOff>
      <xdr:row>12</xdr:row>
      <xdr:rowOff>47625</xdr:rowOff>
    </xdr:to>
    <xdr:graphicFrame macro="">
      <xdr:nvGraphicFramePr>
        <xdr:cNvPr id="2" name="Chart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7</xdr:row>
      <xdr:rowOff>95250</xdr:rowOff>
    </xdr:from>
    <xdr:to>
      <xdr:col>8</xdr:col>
      <xdr:colOff>990600</xdr:colOff>
      <xdr:row>12</xdr:row>
      <xdr:rowOff>47625</xdr:rowOff>
    </xdr:to>
    <xdr:graphicFrame macro="">
      <xdr:nvGraphicFramePr>
        <xdr:cNvPr id="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0</xdr:colOff>
      <xdr:row>14</xdr:row>
      <xdr:rowOff>38100</xdr:rowOff>
    </xdr:from>
    <xdr:to>
      <xdr:col>5</xdr:col>
      <xdr:colOff>990600</xdr:colOff>
      <xdr:row>43</xdr:row>
      <xdr:rowOff>19050</xdr:rowOff>
    </xdr:to>
    <xdr:graphicFrame macro="">
      <xdr:nvGraphicFramePr>
        <xdr:cNvPr id="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9525</xdr:colOff>
      <xdr:row>14</xdr:row>
      <xdr:rowOff>38100</xdr:rowOff>
    </xdr:from>
    <xdr:to>
      <xdr:col>8</xdr:col>
      <xdr:colOff>990600</xdr:colOff>
      <xdr:row>43</xdr:row>
      <xdr:rowOff>19050</xdr:rowOff>
    </xdr:to>
    <xdr:graphicFrame macro="">
      <xdr:nvGraphicFramePr>
        <xdr:cNvPr id="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19050</xdr:colOff>
      <xdr:row>0</xdr:row>
      <xdr:rowOff>9525</xdr:rowOff>
    </xdr:from>
    <xdr:to>
      <xdr:col>1</xdr:col>
      <xdr:colOff>1257300</xdr:colOff>
      <xdr:row>0</xdr:row>
      <xdr:rowOff>400050</xdr:rowOff>
    </xdr:to>
    <xdr:pic>
      <xdr:nvPicPr>
        <xdr:cNvPr id="6" name="rot" descr="Statistik-4c-200"/>
        <xdr:cNvPicPr>
          <a:picLocks noChangeAspect="1" noChangeArrowheads="1"/>
        </xdr:cNvPicPr>
      </xdr:nvPicPr>
      <xdr:blipFill>
        <a:blip xmlns:r="http://schemas.openxmlformats.org/officeDocument/2006/relationships" r:embed="rId5"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7</xdr:col>
      <xdr:colOff>869950</xdr:colOff>
      <xdr:row>2</xdr:row>
      <xdr:rowOff>0</xdr:rowOff>
    </xdr:from>
    <xdr:to>
      <xdr:col>9</xdr:col>
      <xdr:colOff>88900</xdr:colOff>
      <xdr:row>3</xdr:row>
      <xdr:rowOff>38100</xdr:rowOff>
    </xdr:to>
    <xdr:sp macro="" textlink="">
      <xdr:nvSpPr>
        <xdr:cNvPr id="7" name="Inhalt">
          <a:hlinkClick xmlns:r="http://schemas.openxmlformats.org/officeDocument/2006/relationships" r:id="rId6"/>
        </xdr:cNvPr>
        <xdr:cNvSpPr txBox="1"/>
      </xdr:nvSpPr>
      <xdr:spPr>
        <a:xfrm>
          <a:off x="8118475" y="54292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2</xdr:col>
      <xdr:colOff>428625</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3" name="Inhalt">
          <a:hlinkClick xmlns:r="http://schemas.openxmlformats.org/officeDocument/2006/relationships" r:id="rId2"/>
        </xdr:cNvPr>
        <xdr:cNvSpPr txBox="1"/>
      </xdr:nvSpPr>
      <xdr:spPr>
        <a:xfrm>
          <a:off x="5346700" y="54292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3</xdr:col>
      <xdr:colOff>1085850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10</xdr:col>
      <xdr:colOff>165100</xdr:colOff>
      <xdr:row>2</xdr:row>
      <xdr:rowOff>0</xdr:rowOff>
    </xdr:from>
    <xdr:to>
      <xdr:col>12</xdr:col>
      <xdr:colOff>88900</xdr:colOff>
      <xdr:row>2</xdr:row>
      <xdr:rowOff>228600</xdr:rowOff>
    </xdr:to>
    <xdr:sp macro="" textlink="">
      <xdr:nvSpPr>
        <xdr:cNvPr id="3" name="Inhalt">
          <a:hlinkClick xmlns:r="http://schemas.openxmlformats.org/officeDocument/2006/relationships" r:id="rId2"/>
        </xdr:cNvPr>
        <xdr:cNvSpPr txBox="1"/>
      </xdr:nvSpPr>
      <xdr:spPr>
        <a:xfrm>
          <a:off x="679450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1276350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3" name="Inhalt">
          <a:hlinkClick xmlns:r="http://schemas.openxmlformats.org/officeDocument/2006/relationships" r:id="rId2"/>
        </xdr:cNvPr>
        <xdr:cNvSpPr txBox="1"/>
      </xdr:nvSpPr>
      <xdr:spPr>
        <a:xfrm>
          <a:off x="774700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1476375</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9</xdr:col>
      <xdr:colOff>165100</xdr:colOff>
      <xdr:row>2</xdr:row>
      <xdr:rowOff>0</xdr:rowOff>
    </xdr:from>
    <xdr:to>
      <xdr:col>11</xdr:col>
      <xdr:colOff>88900</xdr:colOff>
      <xdr:row>2</xdr:row>
      <xdr:rowOff>228600</xdr:rowOff>
    </xdr:to>
    <xdr:sp macro="" textlink="">
      <xdr:nvSpPr>
        <xdr:cNvPr id="3" name="Inhalt">
          <a:hlinkClick xmlns:r="http://schemas.openxmlformats.org/officeDocument/2006/relationships" r:id="rId2"/>
        </xdr:cNvPr>
        <xdr:cNvSpPr txBox="1"/>
      </xdr:nvSpPr>
      <xdr:spPr>
        <a:xfrm>
          <a:off x="652780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2</xdr:col>
      <xdr:colOff>76200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3" name="Inhalt">
          <a:hlinkClick xmlns:r="http://schemas.openxmlformats.org/officeDocument/2006/relationships" r:id="rId2"/>
        </xdr:cNvPr>
        <xdr:cNvSpPr txBox="1"/>
      </xdr:nvSpPr>
      <xdr:spPr>
        <a:xfrm>
          <a:off x="5699125"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3</xdr:col>
      <xdr:colOff>1181100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10</xdr:col>
      <xdr:colOff>165100</xdr:colOff>
      <xdr:row>2</xdr:row>
      <xdr:rowOff>0</xdr:rowOff>
    </xdr:from>
    <xdr:to>
      <xdr:col>12</xdr:col>
      <xdr:colOff>88900</xdr:colOff>
      <xdr:row>2</xdr:row>
      <xdr:rowOff>228600</xdr:rowOff>
    </xdr:to>
    <xdr:sp macro="" textlink="">
      <xdr:nvSpPr>
        <xdr:cNvPr id="3" name="Inhalt">
          <a:hlinkClick xmlns:r="http://schemas.openxmlformats.org/officeDocument/2006/relationships" r:id="rId2"/>
        </xdr:cNvPr>
        <xdr:cNvSpPr txBox="1"/>
      </xdr:nvSpPr>
      <xdr:spPr>
        <a:xfrm>
          <a:off x="631825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1276350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3" name="Inhalt">
          <a:hlinkClick xmlns:r="http://schemas.openxmlformats.org/officeDocument/2006/relationships" r:id="rId2"/>
        </xdr:cNvPr>
        <xdr:cNvSpPr txBox="1"/>
      </xdr:nvSpPr>
      <xdr:spPr>
        <a:xfrm>
          <a:off x="774700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1476375</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9</xdr:col>
      <xdr:colOff>165100</xdr:colOff>
      <xdr:row>2</xdr:row>
      <xdr:rowOff>0</xdr:rowOff>
    </xdr:from>
    <xdr:to>
      <xdr:col>11</xdr:col>
      <xdr:colOff>88900</xdr:colOff>
      <xdr:row>2</xdr:row>
      <xdr:rowOff>228600</xdr:rowOff>
    </xdr:to>
    <xdr:sp macro="" textlink="">
      <xdr:nvSpPr>
        <xdr:cNvPr id="3" name="Inhalt">
          <a:hlinkClick xmlns:r="http://schemas.openxmlformats.org/officeDocument/2006/relationships" r:id="rId2"/>
        </xdr:cNvPr>
        <xdr:cNvSpPr txBox="1"/>
      </xdr:nvSpPr>
      <xdr:spPr>
        <a:xfrm>
          <a:off x="692785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4</xdr:col>
      <xdr:colOff>733425</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10</xdr:col>
      <xdr:colOff>165100</xdr:colOff>
      <xdr:row>2</xdr:row>
      <xdr:rowOff>0</xdr:rowOff>
    </xdr:from>
    <xdr:to>
      <xdr:col>12</xdr:col>
      <xdr:colOff>88900</xdr:colOff>
      <xdr:row>2</xdr:row>
      <xdr:rowOff>228600</xdr:rowOff>
    </xdr:to>
    <xdr:sp macro="" textlink="">
      <xdr:nvSpPr>
        <xdr:cNvPr id="3" name="Inhalt">
          <a:hlinkClick xmlns:r="http://schemas.openxmlformats.org/officeDocument/2006/relationships" r:id="rId2"/>
        </xdr:cNvPr>
        <xdr:cNvSpPr txBox="1"/>
      </xdr:nvSpPr>
      <xdr:spPr>
        <a:xfrm>
          <a:off x="5775325" y="609600"/>
          <a:ext cx="1152525"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xdr:from>
      <xdr:col>10</xdr:col>
      <xdr:colOff>98425</xdr:colOff>
      <xdr:row>2</xdr:row>
      <xdr:rowOff>0</xdr:rowOff>
    </xdr:from>
    <xdr:to>
      <xdr:col>12</xdr:col>
      <xdr:colOff>0</xdr:colOff>
      <xdr:row>2</xdr:row>
      <xdr:rowOff>228600</xdr:rowOff>
    </xdr:to>
    <xdr:sp macro="" textlink="">
      <xdr:nvSpPr>
        <xdr:cNvPr id="4" name="Inhalt">
          <a:hlinkClick xmlns:r="http://schemas.openxmlformats.org/officeDocument/2006/relationships" r:id="rId2"/>
        </xdr:cNvPr>
        <xdr:cNvSpPr txBox="1"/>
      </xdr:nvSpPr>
      <xdr:spPr>
        <a:xfrm>
          <a:off x="5708650" y="609600"/>
          <a:ext cx="11303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1276350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3" name="Inhalt">
          <a:hlinkClick xmlns:r="http://schemas.openxmlformats.org/officeDocument/2006/relationships" r:id="rId2"/>
        </xdr:cNvPr>
        <xdr:cNvSpPr txBox="1"/>
      </xdr:nvSpPr>
      <xdr:spPr>
        <a:xfrm>
          <a:off x="774700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1476375</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9</xdr:col>
      <xdr:colOff>165100</xdr:colOff>
      <xdr:row>2</xdr:row>
      <xdr:rowOff>0</xdr:rowOff>
    </xdr:from>
    <xdr:to>
      <xdr:col>11</xdr:col>
      <xdr:colOff>88900</xdr:colOff>
      <xdr:row>2</xdr:row>
      <xdr:rowOff>228600</xdr:rowOff>
    </xdr:to>
    <xdr:sp macro="" textlink="">
      <xdr:nvSpPr>
        <xdr:cNvPr id="3" name="Inhalt">
          <a:hlinkClick xmlns:r="http://schemas.openxmlformats.org/officeDocument/2006/relationships" r:id="rId2"/>
        </xdr:cNvPr>
        <xdr:cNvSpPr txBox="1"/>
      </xdr:nvSpPr>
      <xdr:spPr>
        <a:xfrm>
          <a:off x="6927850" y="54292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1276350</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8</xdr:col>
      <xdr:colOff>165100</xdr:colOff>
      <xdr:row>2</xdr:row>
      <xdr:rowOff>0</xdr:rowOff>
    </xdr:from>
    <xdr:to>
      <xdr:col>10</xdr:col>
      <xdr:colOff>88900</xdr:colOff>
      <xdr:row>2</xdr:row>
      <xdr:rowOff>228600</xdr:rowOff>
    </xdr:to>
    <xdr:sp macro="" textlink="">
      <xdr:nvSpPr>
        <xdr:cNvPr id="3" name="Inhalt">
          <a:hlinkClick xmlns:r="http://schemas.openxmlformats.org/officeDocument/2006/relationships" r:id="rId2"/>
        </xdr:cNvPr>
        <xdr:cNvSpPr txBox="1"/>
      </xdr:nvSpPr>
      <xdr:spPr>
        <a:xfrm>
          <a:off x="7747000" y="54292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1</xdr:col>
      <xdr:colOff>1476375</xdr:colOff>
      <xdr:row>0</xdr:row>
      <xdr:rowOff>400050</xdr:rowOff>
    </xdr:to>
    <xdr:pic>
      <xdr:nvPicPr>
        <xdr:cNvPr id="2" name="rot" descr="Statistik-4c-200"/>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9</xdr:col>
      <xdr:colOff>165100</xdr:colOff>
      <xdr:row>2</xdr:row>
      <xdr:rowOff>0</xdr:rowOff>
    </xdr:from>
    <xdr:to>
      <xdr:col>11</xdr:col>
      <xdr:colOff>88900</xdr:colOff>
      <xdr:row>2</xdr:row>
      <xdr:rowOff>228600</xdr:rowOff>
    </xdr:to>
    <xdr:sp macro="" textlink="">
      <xdr:nvSpPr>
        <xdr:cNvPr id="3" name="Inhalt">
          <a:hlinkClick xmlns:r="http://schemas.openxmlformats.org/officeDocument/2006/relationships" r:id="rId2"/>
        </xdr:cNvPr>
        <xdr:cNvSpPr txBox="1"/>
      </xdr:nvSpPr>
      <xdr:spPr>
        <a:xfrm>
          <a:off x="6927850" y="54292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58</xdr:row>
      <xdr:rowOff>0</xdr:rowOff>
    </xdr:from>
    <xdr:to>
      <xdr:col>11</xdr:col>
      <xdr:colOff>76200</xdr:colOff>
      <xdr:row>58</xdr:row>
      <xdr:rowOff>0</xdr:rowOff>
    </xdr:to>
    <xdr:graphicFrame macro="">
      <xdr:nvGraphicFramePr>
        <xdr:cNvPr id="2"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0</xdr:rowOff>
    </xdr:from>
    <xdr:to>
      <xdr:col>11</xdr:col>
      <xdr:colOff>66675</xdr:colOff>
      <xdr:row>58</xdr:row>
      <xdr:rowOff>0</xdr:rowOff>
    </xdr:to>
    <xdr:graphicFrame macro="">
      <xdr:nvGraphicFramePr>
        <xdr:cNvPr id="3"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19050</xdr:colOff>
      <xdr:row>0</xdr:row>
      <xdr:rowOff>9525</xdr:rowOff>
    </xdr:from>
    <xdr:to>
      <xdr:col>2</xdr:col>
      <xdr:colOff>152400</xdr:colOff>
      <xdr:row>0</xdr:row>
      <xdr:rowOff>400050</xdr:rowOff>
    </xdr:to>
    <xdr:pic>
      <xdr:nvPicPr>
        <xdr:cNvPr id="4" name="rot" descr="Statistik-4c-200"/>
        <xdr:cNvPicPr>
          <a:picLocks noChangeAspect="1" noChangeArrowheads="1"/>
        </xdr:cNvPicPr>
      </xdr:nvPicPr>
      <xdr:blipFill>
        <a:blip xmlns:r="http://schemas.openxmlformats.org/officeDocument/2006/relationships" r:embed="rId3" cstate="print"/>
        <a:srcRect/>
        <a:stretch>
          <a:fillRect/>
        </a:stretch>
      </xdr:blipFill>
      <xdr:spPr bwMode="auto">
        <a:xfrm>
          <a:off x="19050" y="9525"/>
          <a:ext cx="1905000" cy="390525"/>
        </a:xfrm>
        <a:prstGeom prst="rect">
          <a:avLst/>
        </a:prstGeom>
        <a:noFill/>
        <a:ln w="9525">
          <a:noFill/>
          <a:miter lim="800000"/>
          <a:headEnd/>
          <a:tailEnd/>
        </a:ln>
      </xdr:spPr>
    </xdr:pic>
    <xdr:clientData/>
  </xdr:twoCellAnchor>
  <xdr:twoCellAnchor>
    <xdr:from>
      <xdr:col>0</xdr:col>
      <xdr:colOff>0</xdr:colOff>
      <xdr:row>56</xdr:row>
      <xdr:rowOff>136526</xdr:rowOff>
    </xdr:from>
    <xdr:to>
      <xdr:col>12</xdr:col>
      <xdr:colOff>485774</xdr:colOff>
      <xdr:row>71</xdr:row>
      <xdr:rowOff>63500</xdr:rowOff>
    </xdr:to>
    <xdr:graphicFrame macro="">
      <xdr:nvGraphicFramePr>
        <xdr:cNvPr id="5"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165100</xdr:colOff>
      <xdr:row>2</xdr:row>
      <xdr:rowOff>0</xdr:rowOff>
    </xdr:from>
    <xdr:to>
      <xdr:col>13</xdr:col>
      <xdr:colOff>88900</xdr:colOff>
      <xdr:row>2</xdr:row>
      <xdr:rowOff>228600</xdr:rowOff>
    </xdr:to>
    <xdr:sp macro="" textlink="">
      <xdr:nvSpPr>
        <xdr:cNvPr id="6" name="Inhalt">
          <a:hlinkClick xmlns:r="http://schemas.openxmlformats.org/officeDocument/2006/relationships" r:id="rId5"/>
        </xdr:cNvPr>
        <xdr:cNvSpPr txBox="1"/>
      </xdr:nvSpPr>
      <xdr:spPr>
        <a:xfrm>
          <a:off x="7766050" y="6096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2</xdr:row>
      <xdr:rowOff>0</xdr:rowOff>
    </xdr:from>
    <xdr:to>
      <xdr:col>1</xdr:col>
      <xdr:colOff>171450</xdr:colOff>
      <xdr:row>3</xdr:row>
      <xdr:rowOff>38100</xdr:rowOff>
    </xdr:to>
    <xdr:sp macro="" textlink="">
      <xdr:nvSpPr>
        <xdr:cNvPr id="2" name="Inhalt">
          <a:hlinkClick xmlns:r="http://schemas.openxmlformats.org/officeDocument/2006/relationships" r:id="rId1"/>
        </xdr:cNvPr>
        <xdr:cNvSpPr txBox="1"/>
      </xdr:nvSpPr>
      <xdr:spPr>
        <a:xfrm>
          <a:off x="0" y="381000"/>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1676400</xdr:colOff>
      <xdr:row>0</xdr:row>
      <xdr:rowOff>381000</xdr:rowOff>
    </xdr:to>
    <xdr:pic>
      <xdr:nvPicPr>
        <xdr:cNvPr id="2" name="BA-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288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4813300</xdr:colOff>
      <xdr:row>2</xdr:row>
      <xdr:rowOff>0</xdr:rowOff>
    </xdr:from>
    <xdr:to>
      <xdr:col>2</xdr:col>
      <xdr:colOff>88900</xdr:colOff>
      <xdr:row>3</xdr:row>
      <xdr:rowOff>38100</xdr:rowOff>
    </xdr:to>
    <xdr:sp macro="" textlink="">
      <xdr:nvSpPr>
        <xdr:cNvPr id="3" name="Inhalt">
          <a:hlinkClick xmlns:r="http://schemas.openxmlformats.org/officeDocument/2006/relationships" r:id="rId2"/>
        </xdr:cNvPr>
        <xdr:cNvSpPr txBox="1"/>
      </xdr:nvSpPr>
      <xdr:spPr>
        <a:xfrm>
          <a:off x="4965700" y="7143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23.xml><?xml version="1.0" encoding="utf-8"?>
<xdr:wsDr xmlns:xdr="http://schemas.openxmlformats.org/drawingml/2006/spreadsheetDrawing" xmlns:a="http://schemas.openxmlformats.org/drawingml/2006/main">
  <xdr:oneCellAnchor>
    <xdr:from>
      <xdr:col>9</xdr:col>
      <xdr:colOff>647700</xdr:colOff>
      <xdr:row>43</xdr:row>
      <xdr:rowOff>76200</xdr:rowOff>
    </xdr:from>
    <xdr:ext cx="184731" cy="264560"/>
    <xdr:sp macro="" textlink="">
      <xdr:nvSpPr>
        <xdr:cNvPr id="2" name="Textfeld 1"/>
        <xdr:cNvSpPr txBox="1"/>
      </xdr:nvSpPr>
      <xdr:spPr>
        <a:xfrm>
          <a:off x="11620500" y="1774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oneCell">
    <xdr:from>
      <xdr:col>0</xdr:col>
      <xdr:colOff>0</xdr:colOff>
      <xdr:row>0</xdr:row>
      <xdr:rowOff>0</xdr:rowOff>
    </xdr:from>
    <xdr:to>
      <xdr:col>1</xdr:col>
      <xdr:colOff>1676400</xdr:colOff>
      <xdr:row>0</xdr:row>
      <xdr:rowOff>381000</xdr:rowOff>
    </xdr:to>
    <xdr:pic>
      <xdr:nvPicPr>
        <xdr:cNvPr id="3" name="BA-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1927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4813300</xdr:colOff>
      <xdr:row>2</xdr:row>
      <xdr:rowOff>0</xdr:rowOff>
    </xdr:from>
    <xdr:to>
      <xdr:col>2</xdr:col>
      <xdr:colOff>88900</xdr:colOff>
      <xdr:row>2</xdr:row>
      <xdr:rowOff>228600</xdr:rowOff>
    </xdr:to>
    <xdr:sp macro="" textlink="">
      <xdr:nvSpPr>
        <xdr:cNvPr id="4" name="Inhalt">
          <a:hlinkClick xmlns:r="http://schemas.openxmlformats.org/officeDocument/2006/relationships" r:id="rId2"/>
        </xdr:cNvPr>
        <xdr:cNvSpPr txBox="1"/>
      </xdr:nvSpPr>
      <xdr:spPr>
        <a:xfrm>
          <a:off x="4956175" y="828675"/>
          <a:ext cx="1219200" cy="2286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10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24.xml><?xml version="1.0" encoding="utf-8"?>
<xdr:wsDr xmlns:xdr="http://schemas.openxmlformats.org/drawingml/2006/spreadsheetDrawing" xmlns:a="http://schemas.openxmlformats.org/drawingml/2006/main">
  <xdr:oneCellAnchor>
    <xdr:from>
      <xdr:col>8</xdr:col>
      <xdr:colOff>662940</xdr:colOff>
      <xdr:row>40</xdr:row>
      <xdr:rowOff>76200</xdr:rowOff>
    </xdr:from>
    <xdr:ext cx="192428" cy="264560"/>
    <xdr:sp macro="" textlink="">
      <xdr:nvSpPr>
        <xdr:cNvPr id="2" name="Textfeld 1"/>
        <xdr:cNvSpPr txBox="1"/>
      </xdr:nvSpPr>
      <xdr:spPr>
        <a:xfrm>
          <a:off x="10988040" y="18430875"/>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1857375</xdr:colOff>
      <xdr:row>0</xdr:row>
      <xdr:rowOff>466725</xdr:rowOff>
    </xdr:to>
    <xdr:pic>
      <xdr:nvPicPr>
        <xdr:cNvPr id="3"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145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514350</xdr:colOff>
      <xdr:row>1</xdr:row>
      <xdr:rowOff>0</xdr:rowOff>
    </xdr:to>
    <xdr:pic>
      <xdr:nvPicPr>
        <xdr:cNvPr id="2" name="BA-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3" Type="http://schemas.openxmlformats.org/officeDocument/2006/relationships/hyperlink" Target="mailto:%20Statistik-Service-Suedost@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Statischer-Content/Grundlagen/Methodik-Qualitaet/Methodenberichte/Beschaeftigungsstatistik/Generische-Publikationen/Methodenbericht-Befristete-Beschaeftigung.pdf" TargetMode="Externa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https://statistik.arbeitsagentur.de/Statischer-Content/Grundlagen/Methodik-Qualitaet/Qualitaetsberichte/Generische-Publikationen/Qualitaetsbericht-Statistik-Beschaeftigung.pdf" TargetMode="Externa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https://statistik.arbeitsagentur.de/DE/Statischer-Content/Grundlagen/Methodik-Qualitaet/Qualitaetsberichte/Generische-Publikationen/Qualitaetsbericht-Statistik-Beschaeftigung.pdf" TargetMode="External"/></Relationships>
</file>

<file path=xl/worksheets/_rels/sheet25.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 TargetMode="External"/><Relationship Id="rId13" Type="http://schemas.openxmlformats.org/officeDocument/2006/relationships/hyperlink" Target="https://statistik.arbeitsagentur.de/DE/Navigation/Statistiken/Fachstatistiken/Grundsicherung-fuer-Arbeitsuchende-SGBII/Grundsicherung-fuer-Arbeitsuchende-SGBII-Nav.html" TargetMode="External"/><Relationship Id="rId18" Type="http://schemas.openxmlformats.org/officeDocument/2006/relationships/hyperlink" Target="https://statistik.arbeitsagentur.de/DE/Navigation/Statistiken/Themen-im-Fokus/Demografie/Demografie-Nav.html" TargetMode="External"/><Relationship Id="rId26" Type="http://schemas.openxmlformats.org/officeDocument/2006/relationships/hyperlink" Target="https://statistik.arbeitsagentur.de/DE/Navigation/Statistiken/Themen-im-Fokus/Migration/Migration-Nav.html"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chkraeftebedarf/Fachkraeftebedarf-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2" Type="http://schemas.openxmlformats.org/officeDocument/2006/relationships/hyperlink" Target="https://statistik.arbeitsagentur.de/DE/Navigation/Statistiken/Fachstatistiken/Gemeldete-Arbeitsstellen/Gemeldete-Arbeitsstellen-Nav.html" TargetMode="External"/><Relationship Id="rId17" Type="http://schemas.openxmlformats.org/officeDocument/2006/relationships/hyperlink" Target="https://statistik.arbeitsagentur.de/DE/Navigation/Statistiken/Themen-im-Fokus/Corona/Corona-Nav.html" TargetMode="External"/><Relationship Id="rId25" Type="http://schemas.openxmlformats.org/officeDocument/2006/relationships/hyperlink" Target="https://statistik.arbeitsagentur.de/DE/Navigation/Statistiken/Themen-im-Fokus/Menschen-mit-Behinderungen/Menschen-mit-Behinderungen-Nav.html" TargetMode="External"/><Relationship Id="rId2" Type="http://schemas.openxmlformats.org/officeDocument/2006/relationships/hyperlink" Target="https://statistik.arbeitsagentur.de/DE/Statischer-Content/Grundlagen/Definitionen/Glossare/Generische-Publikationen/Gesamtglossar.pdf" TargetMode="External"/><Relationship Id="rId16" Type="http://schemas.openxmlformats.org/officeDocument/2006/relationships/hyperlink" Target="https://statistik.arbeitsagentur.de/DE/Navigation/Statistiken/Themen-im-Fokus/Bildung/Bildung-Nav.html" TargetMode="External"/><Relationship Id="rId20" Type="http://schemas.openxmlformats.org/officeDocument/2006/relationships/hyperlink" Target="https://statistik.arbeitsagentur.de/DE/Navigation/Statistiken/Themen-im-Fokus/Entgelt/Entgelt-Nav.html" TargetMode="External"/><Relationship Id="rId29" Type="http://schemas.openxmlformats.org/officeDocument/2006/relationships/hyperlink" Target="https://statistik.arbeitsagentur.de/DE/Navigation/Statistiken/Themen-im-Fokus/Zeitarbeit/Zeitarbeit-Nav.html"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 TargetMode="External"/><Relationship Id="rId11" Type="http://schemas.openxmlformats.org/officeDocument/2006/relationships/hyperlink" Target="https://statistik.arbeitsagentur.de/DE/Navigation/Statistiken/Fachstatistiken/Foerderung-und-berufliche-Rehabilitation/Foerderung-und-berufliche-Rehabilitation-Nav.html" TargetMode="External"/><Relationship Id="rId24" Type="http://schemas.openxmlformats.org/officeDocument/2006/relationships/hyperlink" Target="https://statistik.arbeitsagentur.de/DE/Navigation/Statistiken/Themen-im-Fokus/Langzeitarbeitslosigkeit/Langzeitarbeitslosigkeit-Nav.html" TargetMode="External"/><Relationship Id="rId5" Type="http://schemas.openxmlformats.org/officeDocument/2006/relationships/hyperlink" Target="https://statistik.arbeitsagentur.de/DE/Navigation/Grundlagen/Methodik-Qualitaet/Methodische-Hinweise/Meth-Hinweise-Nav.html" TargetMode="External"/><Relationship Id="rId15" Type="http://schemas.openxmlformats.org/officeDocument/2006/relationships/hyperlink" Target="https://statistik.arbeitsagentur.de/DE/Navigation/Statistiken/Themen-im-Fokus/Berufe/Berufe-Nav.html" TargetMode="External"/><Relationship Id="rId23" Type="http://schemas.openxmlformats.org/officeDocument/2006/relationships/hyperlink" Target="https://statistik.arbeitsagentur.de/DE/Navigation/Statistiken/Themen-im-Fokus/Frauen-und-Maenner/Frauen-und-Maenner-Nav.html" TargetMode="External"/><Relationship Id="rId28" Type="http://schemas.openxmlformats.org/officeDocument/2006/relationships/hyperlink" Target="https://statistik.arbeitsagentur.de/DE/Navigation/Statistiken/Themen-im-Fokus/Wirtschaftszweige/Wirtschaftszweige-Nav.html" TargetMode="External"/><Relationship Id="rId10" Type="http://schemas.openxmlformats.org/officeDocument/2006/relationships/hyperlink" Target="https://statistik.arbeitsagentur.de/DE/Navigation/Statistiken/Fachstatistiken/Einnahmen-Ausgaben/Einnahmen-Ausgaben-Nav.html" TargetMode="External"/><Relationship Id="rId19" Type="http://schemas.openxmlformats.org/officeDocument/2006/relationships/hyperlink" Target="https://statistik.arbeitsagentur.de/DE/Navigation/Statistiken/Themen-im-Fokus/Eingliederungsbilanzen/Eingliederungsbilanzen-Nav.html" TargetMode="External"/><Relationship Id="rId31" Type="http://schemas.openxmlformats.org/officeDocument/2006/relationships/drawing" Target="../drawings/drawing25.xml"/><Relationship Id="rId4" Type="http://schemas.openxmlformats.org/officeDocument/2006/relationships/hyperlink" Target="https://statistik.arbeitsagentur.de/DE/Statischer-Content/Grundlagen/Definitionen/Generische-Publikationen/Zeichenerklaerung.pdf" TargetMode="External"/><Relationship Id="rId9" Type="http://schemas.openxmlformats.org/officeDocument/2006/relationships/hyperlink" Target="https://statistik.arbeitsagentur.de/DE/Navigation/Statistiken/Fachstatistiken/Beschaeftigung/Beschaeftigung-Nav.html" TargetMode="External"/><Relationship Id="rId14" Type="http://schemas.openxmlformats.org/officeDocument/2006/relationships/hyperlink" Target="https://statistik.arbeitsagentur.de/DE/Navigation/Statistiken/Fachstatistiken/Leistungen-SGBIII/Leistungen-SGBIII-Nav.html" TargetMode="External"/><Relationship Id="rId22" Type="http://schemas.openxmlformats.org/officeDocument/2006/relationships/hyperlink" Target="https://statistik.arbeitsagentur.de/DE/Navigation/Statistiken/Themen-im-Fokus/Familien-Kinder/Familien-und-Kinder-Nav.html" TargetMode="External"/><Relationship Id="rId27" Type="http://schemas.openxmlformats.org/officeDocument/2006/relationships/hyperlink" Target="https://statistik.arbeitsagentur.de/DE/Navigation/Statistiken/Themen-im-Fokus/Regionale-Mobilitaet/Regionale-Mobilitaet-Nav.html" TargetMode="External"/><Relationship Id="rId30"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D11"/>
  <sheetViews>
    <sheetView showGridLines="0" zoomScaleNormal="100" workbookViewId="0"/>
  </sheetViews>
  <sheetFormatPr baseColWidth="10" defaultColWidth="9.85546875" defaultRowHeight="16.5" customHeight="1" x14ac:dyDescent="0.2"/>
  <cols>
    <col min="1" max="1" width="7.42578125" style="7" customWidth="1"/>
    <col min="2" max="2" width="69.28515625" style="7" customWidth="1"/>
    <col min="3" max="3" width="9.28515625" style="7" customWidth="1"/>
    <col min="4" max="4" width="5.42578125" style="7" customWidth="1"/>
    <col min="5" max="16384" width="9.85546875" style="7"/>
  </cols>
  <sheetData>
    <row r="1" spans="1:4" s="4" customFormat="1" ht="36.75" customHeight="1" x14ac:dyDescent="0.2">
      <c r="A1" s="1"/>
      <c r="B1" s="2"/>
      <c r="C1" s="2"/>
      <c r="D1" s="3"/>
    </row>
    <row r="2" spans="1:4" s="4" customFormat="1" ht="12.75" customHeight="1" x14ac:dyDescent="0.2">
      <c r="A2" s="5"/>
      <c r="B2" s="6"/>
      <c r="C2" s="6"/>
      <c r="D2" s="6"/>
    </row>
    <row r="5" spans="1:4" ht="16.5" customHeight="1" x14ac:dyDescent="0.2">
      <c r="B5" s="8"/>
    </row>
    <row r="6" spans="1:4" ht="16.5" customHeight="1" x14ac:dyDescent="0.25">
      <c r="B6" s="9" t="s">
        <v>0</v>
      </c>
    </row>
    <row r="7" spans="1:4" ht="16.5" customHeight="1" x14ac:dyDescent="0.25">
      <c r="B7" s="9" t="s">
        <v>1</v>
      </c>
    </row>
    <row r="8" spans="1:4" ht="16.5" customHeight="1" x14ac:dyDescent="0.25">
      <c r="B8" s="9" t="s">
        <v>2</v>
      </c>
    </row>
    <row r="9" spans="1:4" ht="16.5" customHeight="1" x14ac:dyDescent="0.25">
      <c r="B9" s="9" t="s">
        <v>3</v>
      </c>
    </row>
    <row r="10" spans="1:4" ht="16.5" customHeight="1" x14ac:dyDescent="0.25">
      <c r="B10" s="9" t="s">
        <v>4</v>
      </c>
    </row>
    <row r="11" spans="1:4" ht="16.5" customHeight="1" x14ac:dyDescent="0.2">
      <c r="B11" s="10"/>
    </row>
  </sheetData>
  <dataConsolidate/>
  <pageMargins left="0.78740157499999996" right="0.78740157499999996" top="0.984251969" bottom="0.984251969" header="0.4921259845" footer="0.492125984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2">
    <pageSetUpPr fitToPage="1"/>
  </sheetPr>
  <dimension ref="N64"/>
  <sheetViews>
    <sheetView showGridLines="0" tabSelected="1" zoomScaleNormal="100" workbookViewId="0"/>
  </sheetViews>
  <sheetFormatPr baseColWidth="10" defaultRowHeight="14.25" x14ac:dyDescent="0.2"/>
  <cols>
    <col min="1" max="7" width="11.42578125" style="12"/>
    <col min="8" max="8" width="26.85546875" style="12" customWidth="1"/>
    <col min="9" max="16384" width="11.42578125" style="12"/>
  </cols>
  <sheetData>
    <row r="64" spans="14:14" x14ac:dyDescent="0.2">
      <c r="N64" s="11" t="s">
        <v>5</v>
      </c>
    </row>
  </sheetData>
  <dataConsolidate/>
  <pageMargins left="0" right="0" top="0" bottom="0" header="0.16" footer="0"/>
  <pageSetup paperSize="9" scale="96" orientation="portrait" r:id="rId1"/>
  <drawing r:id="rId2"/>
  <legacyDrawing r:id="rId3"/>
  <controls>
    <mc:AlternateContent xmlns:mc="http://schemas.openxmlformats.org/markup-compatibility/2006">
      <mc:Choice Requires="x14">
        <control shapeId="2055" r:id="rId4" name="ComboBox3">
          <controlPr autoLine="0" r:id="rId5">
            <anchor moveWithCells="1">
              <from>
                <xdr:col>0</xdr:col>
                <xdr:colOff>533400</xdr:colOff>
                <xdr:row>52</xdr:row>
                <xdr:rowOff>57150</xdr:rowOff>
              </from>
              <to>
                <xdr:col>2</xdr:col>
                <xdr:colOff>704850</xdr:colOff>
                <xdr:row>53</xdr:row>
                <xdr:rowOff>104775</xdr:rowOff>
              </to>
            </anchor>
          </controlPr>
        </control>
      </mc:Choice>
      <mc:Fallback>
        <control shapeId="2055" r:id="rId4" name="ComboBox3"/>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3">
    <pageSetUpPr fitToPage="1"/>
  </sheetPr>
  <dimension ref="A1:F54"/>
  <sheetViews>
    <sheetView showGridLines="0" zoomScaleNormal="100" zoomScaleSheetLayoutView="100" workbookViewId="0"/>
  </sheetViews>
  <sheetFormatPr baseColWidth="10" defaultColWidth="9.85546875" defaultRowHeight="16.5" customHeight="1" x14ac:dyDescent="0.2"/>
  <cols>
    <col min="1" max="1" width="7.42578125" style="23" customWidth="1"/>
    <col min="2" max="2" width="16.140625" style="23" customWidth="1"/>
    <col min="3" max="3" width="48.42578125" style="23" customWidth="1"/>
    <col min="4" max="5" width="5.7109375" style="23" customWidth="1"/>
    <col min="6" max="6" width="12.140625" style="23" customWidth="1"/>
    <col min="7" max="256" width="9.85546875" style="23"/>
    <col min="257" max="257" width="7.42578125" style="23" customWidth="1"/>
    <col min="258" max="258" width="16.140625" style="23" customWidth="1"/>
    <col min="259" max="259" width="48.42578125" style="23" customWidth="1"/>
    <col min="260" max="261" width="5.7109375" style="23" customWidth="1"/>
    <col min="262" max="262" width="12.140625" style="23" customWidth="1"/>
    <col min="263" max="512" width="9.85546875" style="23"/>
    <col min="513" max="513" width="7.42578125" style="23" customWidth="1"/>
    <col min="514" max="514" width="16.140625" style="23" customWidth="1"/>
    <col min="515" max="515" width="48.42578125" style="23" customWidth="1"/>
    <col min="516" max="517" width="5.7109375" style="23" customWidth="1"/>
    <col min="518" max="518" width="12.140625" style="23" customWidth="1"/>
    <col min="519" max="768" width="9.85546875" style="23"/>
    <col min="769" max="769" width="7.42578125" style="23" customWidth="1"/>
    <col min="770" max="770" width="16.140625" style="23" customWidth="1"/>
    <col min="771" max="771" width="48.42578125" style="23" customWidth="1"/>
    <col min="772" max="773" width="5.7109375" style="23" customWidth="1"/>
    <col min="774" max="774" width="12.140625" style="23" customWidth="1"/>
    <col min="775" max="1024" width="9.85546875" style="23"/>
    <col min="1025" max="1025" width="7.42578125" style="23" customWidth="1"/>
    <col min="1026" max="1026" width="16.140625" style="23" customWidth="1"/>
    <col min="1027" max="1027" width="48.42578125" style="23" customWidth="1"/>
    <col min="1028" max="1029" width="5.7109375" style="23" customWidth="1"/>
    <col min="1030" max="1030" width="12.140625" style="23" customWidth="1"/>
    <col min="1031" max="1280" width="9.85546875" style="23"/>
    <col min="1281" max="1281" width="7.42578125" style="23" customWidth="1"/>
    <col min="1282" max="1282" width="16.140625" style="23" customWidth="1"/>
    <col min="1283" max="1283" width="48.42578125" style="23" customWidth="1"/>
    <col min="1284" max="1285" width="5.7109375" style="23" customWidth="1"/>
    <col min="1286" max="1286" width="12.140625" style="23" customWidth="1"/>
    <col min="1287" max="1536" width="9.85546875" style="23"/>
    <col min="1537" max="1537" width="7.42578125" style="23" customWidth="1"/>
    <col min="1538" max="1538" width="16.140625" style="23" customWidth="1"/>
    <col min="1539" max="1539" width="48.42578125" style="23" customWidth="1"/>
    <col min="1540" max="1541" width="5.7109375" style="23" customWidth="1"/>
    <col min="1542" max="1542" width="12.140625" style="23" customWidth="1"/>
    <col min="1543" max="1792" width="9.85546875" style="23"/>
    <col min="1793" max="1793" width="7.42578125" style="23" customWidth="1"/>
    <col min="1794" max="1794" width="16.140625" style="23" customWidth="1"/>
    <col min="1795" max="1795" width="48.42578125" style="23" customWidth="1"/>
    <col min="1796" max="1797" width="5.7109375" style="23" customWidth="1"/>
    <col min="1798" max="1798" width="12.140625" style="23" customWidth="1"/>
    <col min="1799" max="2048" width="9.85546875" style="23"/>
    <col min="2049" max="2049" width="7.42578125" style="23" customWidth="1"/>
    <col min="2050" max="2050" width="16.140625" style="23" customWidth="1"/>
    <col min="2051" max="2051" width="48.42578125" style="23" customWidth="1"/>
    <col min="2052" max="2053" width="5.7109375" style="23" customWidth="1"/>
    <col min="2054" max="2054" width="12.140625" style="23" customWidth="1"/>
    <col min="2055" max="2304" width="9.85546875" style="23"/>
    <col min="2305" max="2305" width="7.42578125" style="23" customWidth="1"/>
    <col min="2306" max="2306" width="16.140625" style="23" customWidth="1"/>
    <col min="2307" max="2307" width="48.42578125" style="23" customWidth="1"/>
    <col min="2308" max="2309" width="5.7109375" style="23" customWidth="1"/>
    <col min="2310" max="2310" width="12.140625" style="23" customWidth="1"/>
    <col min="2311" max="2560" width="9.85546875" style="23"/>
    <col min="2561" max="2561" width="7.42578125" style="23" customWidth="1"/>
    <col min="2562" max="2562" width="16.140625" style="23" customWidth="1"/>
    <col min="2563" max="2563" width="48.42578125" style="23" customWidth="1"/>
    <col min="2564" max="2565" width="5.7109375" style="23" customWidth="1"/>
    <col min="2566" max="2566" width="12.140625" style="23" customWidth="1"/>
    <col min="2567" max="2816" width="9.85546875" style="23"/>
    <col min="2817" max="2817" width="7.42578125" style="23" customWidth="1"/>
    <col min="2818" max="2818" width="16.140625" style="23" customWidth="1"/>
    <col min="2819" max="2819" width="48.42578125" style="23" customWidth="1"/>
    <col min="2820" max="2821" width="5.7109375" style="23" customWidth="1"/>
    <col min="2822" max="2822" width="12.140625" style="23" customWidth="1"/>
    <col min="2823" max="3072" width="9.85546875" style="23"/>
    <col min="3073" max="3073" width="7.42578125" style="23" customWidth="1"/>
    <col min="3074" max="3074" width="16.140625" style="23" customWidth="1"/>
    <col min="3075" max="3075" width="48.42578125" style="23" customWidth="1"/>
    <col min="3076" max="3077" width="5.7109375" style="23" customWidth="1"/>
    <col min="3078" max="3078" width="12.140625" style="23" customWidth="1"/>
    <col min="3079" max="3328" width="9.85546875" style="23"/>
    <col min="3329" max="3329" width="7.42578125" style="23" customWidth="1"/>
    <col min="3330" max="3330" width="16.140625" style="23" customWidth="1"/>
    <col min="3331" max="3331" width="48.42578125" style="23" customWidth="1"/>
    <col min="3332" max="3333" width="5.7109375" style="23" customWidth="1"/>
    <col min="3334" max="3334" width="12.140625" style="23" customWidth="1"/>
    <col min="3335" max="3584" width="9.85546875" style="23"/>
    <col min="3585" max="3585" width="7.42578125" style="23" customWidth="1"/>
    <col min="3586" max="3586" width="16.140625" style="23" customWidth="1"/>
    <col min="3587" max="3587" width="48.42578125" style="23" customWidth="1"/>
    <col min="3588" max="3589" width="5.7109375" style="23" customWidth="1"/>
    <col min="3590" max="3590" width="12.140625" style="23" customWidth="1"/>
    <col min="3591" max="3840" width="9.85546875" style="23"/>
    <col min="3841" max="3841" width="7.42578125" style="23" customWidth="1"/>
    <col min="3842" max="3842" width="16.140625" style="23" customWidth="1"/>
    <col min="3843" max="3843" width="48.42578125" style="23" customWidth="1"/>
    <col min="3844" max="3845" width="5.7109375" style="23" customWidth="1"/>
    <col min="3846" max="3846" width="12.140625" style="23" customWidth="1"/>
    <col min="3847" max="4096" width="9.85546875" style="23"/>
    <col min="4097" max="4097" width="7.42578125" style="23" customWidth="1"/>
    <col min="4098" max="4098" width="16.140625" style="23" customWidth="1"/>
    <col min="4099" max="4099" width="48.42578125" style="23" customWidth="1"/>
    <col min="4100" max="4101" width="5.7109375" style="23" customWidth="1"/>
    <col min="4102" max="4102" width="12.140625" style="23" customWidth="1"/>
    <col min="4103" max="4352" width="9.85546875" style="23"/>
    <col min="4353" max="4353" width="7.42578125" style="23" customWidth="1"/>
    <col min="4354" max="4354" width="16.140625" style="23" customWidth="1"/>
    <col min="4355" max="4355" width="48.42578125" style="23" customWidth="1"/>
    <col min="4356" max="4357" width="5.7109375" style="23" customWidth="1"/>
    <col min="4358" max="4358" width="12.140625" style="23" customWidth="1"/>
    <col min="4359" max="4608" width="9.85546875" style="23"/>
    <col min="4609" max="4609" width="7.42578125" style="23" customWidth="1"/>
    <col min="4610" max="4610" width="16.140625" style="23" customWidth="1"/>
    <col min="4611" max="4611" width="48.42578125" style="23" customWidth="1"/>
    <col min="4612" max="4613" width="5.7109375" style="23" customWidth="1"/>
    <col min="4614" max="4614" width="12.140625" style="23" customWidth="1"/>
    <col min="4615" max="4864" width="9.85546875" style="23"/>
    <col min="4865" max="4865" width="7.42578125" style="23" customWidth="1"/>
    <col min="4866" max="4866" width="16.140625" style="23" customWidth="1"/>
    <col min="4867" max="4867" width="48.42578125" style="23" customWidth="1"/>
    <col min="4868" max="4869" width="5.7109375" style="23" customWidth="1"/>
    <col min="4870" max="4870" width="12.140625" style="23" customWidth="1"/>
    <col min="4871" max="5120" width="9.85546875" style="23"/>
    <col min="5121" max="5121" width="7.42578125" style="23" customWidth="1"/>
    <col min="5122" max="5122" width="16.140625" style="23" customWidth="1"/>
    <col min="5123" max="5123" width="48.42578125" style="23" customWidth="1"/>
    <col min="5124" max="5125" width="5.7109375" style="23" customWidth="1"/>
    <col min="5126" max="5126" width="12.140625" style="23" customWidth="1"/>
    <col min="5127" max="5376" width="9.85546875" style="23"/>
    <col min="5377" max="5377" width="7.42578125" style="23" customWidth="1"/>
    <col min="5378" max="5378" width="16.140625" style="23" customWidth="1"/>
    <col min="5379" max="5379" width="48.42578125" style="23" customWidth="1"/>
    <col min="5380" max="5381" width="5.7109375" style="23" customWidth="1"/>
    <col min="5382" max="5382" width="12.140625" style="23" customWidth="1"/>
    <col min="5383" max="5632" width="9.85546875" style="23"/>
    <col min="5633" max="5633" width="7.42578125" style="23" customWidth="1"/>
    <col min="5634" max="5634" width="16.140625" style="23" customWidth="1"/>
    <col min="5635" max="5635" width="48.42578125" style="23" customWidth="1"/>
    <col min="5636" max="5637" width="5.7109375" style="23" customWidth="1"/>
    <col min="5638" max="5638" width="12.140625" style="23" customWidth="1"/>
    <col min="5639" max="5888" width="9.85546875" style="23"/>
    <col min="5889" max="5889" width="7.42578125" style="23" customWidth="1"/>
    <col min="5890" max="5890" width="16.140625" style="23" customWidth="1"/>
    <col min="5891" max="5891" width="48.42578125" style="23" customWidth="1"/>
    <col min="5892" max="5893" width="5.7109375" style="23" customWidth="1"/>
    <col min="5894" max="5894" width="12.140625" style="23" customWidth="1"/>
    <col min="5895" max="6144" width="9.85546875" style="23"/>
    <col min="6145" max="6145" width="7.42578125" style="23" customWidth="1"/>
    <col min="6146" max="6146" width="16.140625" style="23" customWidth="1"/>
    <col min="6147" max="6147" width="48.42578125" style="23" customWidth="1"/>
    <col min="6148" max="6149" width="5.7109375" style="23" customWidth="1"/>
    <col min="6150" max="6150" width="12.140625" style="23" customWidth="1"/>
    <col min="6151" max="6400" width="9.85546875" style="23"/>
    <col min="6401" max="6401" width="7.42578125" style="23" customWidth="1"/>
    <col min="6402" max="6402" width="16.140625" style="23" customWidth="1"/>
    <col min="6403" max="6403" width="48.42578125" style="23" customWidth="1"/>
    <col min="6404" max="6405" width="5.7109375" style="23" customWidth="1"/>
    <col min="6406" max="6406" width="12.140625" style="23" customWidth="1"/>
    <col min="6407" max="6656" width="9.85546875" style="23"/>
    <col min="6657" max="6657" width="7.42578125" style="23" customWidth="1"/>
    <col min="6658" max="6658" width="16.140625" style="23" customWidth="1"/>
    <col min="6659" max="6659" width="48.42578125" style="23" customWidth="1"/>
    <col min="6660" max="6661" width="5.7109375" style="23" customWidth="1"/>
    <col min="6662" max="6662" width="12.140625" style="23" customWidth="1"/>
    <col min="6663" max="6912" width="9.85546875" style="23"/>
    <col min="6913" max="6913" width="7.42578125" style="23" customWidth="1"/>
    <col min="6914" max="6914" width="16.140625" style="23" customWidth="1"/>
    <col min="6915" max="6915" width="48.42578125" style="23" customWidth="1"/>
    <col min="6916" max="6917" width="5.7109375" style="23" customWidth="1"/>
    <col min="6918" max="6918" width="12.140625" style="23" customWidth="1"/>
    <col min="6919" max="7168" width="9.85546875" style="23"/>
    <col min="7169" max="7169" width="7.42578125" style="23" customWidth="1"/>
    <col min="7170" max="7170" width="16.140625" style="23" customWidth="1"/>
    <col min="7171" max="7171" width="48.42578125" style="23" customWidth="1"/>
    <col min="7172" max="7173" width="5.7109375" style="23" customWidth="1"/>
    <col min="7174" max="7174" width="12.140625" style="23" customWidth="1"/>
    <col min="7175" max="7424" width="9.85546875" style="23"/>
    <col min="7425" max="7425" width="7.42578125" style="23" customWidth="1"/>
    <col min="7426" max="7426" width="16.140625" style="23" customWidth="1"/>
    <col min="7427" max="7427" width="48.42578125" style="23" customWidth="1"/>
    <col min="7428" max="7429" width="5.7109375" style="23" customWidth="1"/>
    <col min="7430" max="7430" width="12.140625" style="23" customWidth="1"/>
    <col min="7431" max="7680" width="9.85546875" style="23"/>
    <col min="7681" max="7681" width="7.42578125" style="23" customWidth="1"/>
    <col min="7682" max="7682" width="16.140625" style="23" customWidth="1"/>
    <col min="7683" max="7683" width="48.42578125" style="23" customWidth="1"/>
    <col min="7684" max="7685" width="5.7109375" style="23" customWidth="1"/>
    <col min="7686" max="7686" width="12.140625" style="23" customWidth="1"/>
    <col min="7687" max="7936" width="9.85546875" style="23"/>
    <col min="7937" max="7937" width="7.42578125" style="23" customWidth="1"/>
    <col min="7938" max="7938" width="16.140625" style="23" customWidth="1"/>
    <col min="7939" max="7939" width="48.42578125" style="23" customWidth="1"/>
    <col min="7940" max="7941" width="5.7109375" style="23" customWidth="1"/>
    <col min="7942" max="7942" width="12.140625" style="23" customWidth="1"/>
    <col min="7943" max="8192" width="9.85546875" style="23"/>
    <col min="8193" max="8193" width="7.42578125" style="23" customWidth="1"/>
    <col min="8194" max="8194" width="16.140625" style="23" customWidth="1"/>
    <col min="8195" max="8195" width="48.42578125" style="23" customWidth="1"/>
    <col min="8196" max="8197" width="5.7109375" style="23" customWidth="1"/>
    <col min="8198" max="8198" width="12.140625" style="23" customWidth="1"/>
    <col min="8199" max="8448" width="9.85546875" style="23"/>
    <col min="8449" max="8449" width="7.42578125" style="23" customWidth="1"/>
    <col min="8450" max="8450" width="16.140625" style="23" customWidth="1"/>
    <col min="8451" max="8451" width="48.42578125" style="23" customWidth="1"/>
    <col min="8452" max="8453" width="5.7109375" style="23" customWidth="1"/>
    <col min="8454" max="8454" width="12.140625" style="23" customWidth="1"/>
    <col min="8455" max="8704" width="9.85546875" style="23"/>
    <col min="8705" max="8705" width="7.42578125" style="23" customWidth="1"/>
    <col min="8706" max="8706" width="16.140625" style="23" customWidth="1"/>
    <col min="8707" max="8707" width="48.42578125" style="23" customWidth="1"/>
    <col min="8708" max="8709" width="5.7109375" style="23" customWidth="1"/>
    <col min="8710" max="8710" width="12.140625" style="23" customWidth="1"/>
    <col min="8711" max="8960" width="9.85546875" style="23"/>
    <col min="8961" max="8961" width="7.42578125" style="23" customWidth="1"/>
    <col min="8962" max="8962" width="16.140625" style="23" customWidth="1"/>
    <col min="8963" max="8963" width="48.42578125" style="23" customWidth="1"/>
    <col min="8964" max="8965" width="5.7109375" style="23" customWidth="1"/>
    <col min="8966" max="8966" width="12.140625" style="23" customWidth="1"/>
    <col min="8967" max="9216" width="9.85546875" style="23"/>
    <col min="9217" max="9217" width="7.42578125" style="23" customWidth="1"/>
    <col min="9218" max="9218" width="16.140625" style="23" customWidth="1"/>
    <col min="9219" max="9219" width="48.42578125" style="23" customWidth="1"/>
    <col min="9220" max="9221" width="5.7109375" style="23" customWidth="1"/>
    <col min="9222" max="9222" width="12.140625" style="23" customWidth="1"/>
    <col min="9223" max="9472" width="9.85546875" style="23"/>
    <col min="9473" max="9473" width="7.42578125" style="23" customWidth="1"/>
    <col min="9474" max="9474" width="16.140625" style="23" customWidth="1"/>
    <col min="9475" max="9475" width="48.42578125" style="23" customWidth="1"/>
    <col min="9476" max="9477" width="5.7109375" style="23" customWidth="1"/>
    <col min="9478" max="9478" width="12.140625" style="23" customWidth="1"/>
    <col min="9479" max="9728" width="9.85546875" style="23"/>
    <col min="9729" max="9729" width="7.42578125" style="23" customWidth="1"/>
    <col min="9730" max="9730" width="16.140625" style="23" customWidth="1"/>
    <col min="9731" max="9731" width="48.42578125" style="23" customWidth="1"/>
    <col min="9732" max="9733" width="5.7109375" style="23" customWidth="1"/>
    <col min="9734" max="9734" width="12.140625" style="23" customWidth="1"/>
    <col min="9735" max="9984" width="9.85546875" style="23"/>
    <col min="9985" max="9985" width="7.42578125" style="23" customWidth="1"/>
    <col min="9986" max="9986" width="16.140625" style="23" customWidth="1"/>
    <col min="9987" max="9987" width="48.42578125" style="23" customWidth="1"/>
    <col min="9988" max="9989" width="5.7109375" style="23" customWidth="1"/>
    <col min="9990" max="9990" width="12.140625" style="23" customWidth="1"/>
    <col min="9991" max="10240" width="9.85546875" style="23"/>
    <col min="10241" max="10241" width="7.42578125" style="23" customWidth="1"/>
    <col min="10242" max="10242" width="16.140625" style="23" customWidth="1"/>
    <col min="10243" max="10243" width="48.42578125" style="23" customWidth="1"/>
    <col min="10244" max="10245" width="5.7109375" style="23" customWidth="1"/>
    <col min="10246" max="10246" width="12.140625" style="23" customWidth="1"/>
    <col min="10247" max="10496" width="9.85546875" style="23"/>
    <col min="10497" max="10497" width="7.42578125" style="23" customWidth="1"/>
    <col min="10498" max="10498" width="16.140625" style="23" customWidth="1"/>
    <col min="10499" max="10499" width="48.42578125" style="23" customWidth="1"/>
    <col min="10500" max="10501" width="5.7109375" style="23" customWidth="1"/>
    <col min="10502" max="10502" width="12.140625" style="23" customWidth="1"/>
    <col min="10503" max="10752" width="9.85546875" style="23"/>
    <col min="10753" max="10753" width="7.42578125" style="23" customWidth="1"/>
    <col min="10754" max="10754" width="16.140625" style="23" customWidth="1"/>
    <col min="10755" max="10755" width="48.42578125" style="23" customWidth="1"/>
    <col min="10756" max="10757" width="5.7109375" style="23" customWidth="1"/>
    <col min="10758" max="10758" width="12.140625" style="23" customWidth="1"/>
    <col min="10759" max="11008" width="9.85546875" style="23"/>
    <col min="11009" max="11009" width="7.42578125" style="23" customWidth="1"/>
    <col min="11010" max="11010" width="16.140625" style="23" customWidth="1"/>
    <col min="11011" max="11011" width="48.42578125" style="23" customWidth="1"/>
    <col min="11012" max="11013" width="5.7109375" style="23" customWidth="1"/>
    <col min="11014" max="11014" width="12.140625" style="23" customWidth="1"/>
    <col min="11015" max="11264" width="9.85546875" style="23"/>
    <col min="11265" max="11265" width="7.42578125" style="23" customWidth="1"/>
    <col min="11266" max="11266" width="16.140625" style="23" customWidth="1"/>
    <col min="11267" max="11267" width="48.42578125" style="23" customWidth="1"/>
    <col min="11268" max="11269" width="5.7109375" style="23" customWidth="1"/>
    <col min="11270" max="11270" width="12.140625" style="23" customWidth="1"/>
    <col min="11271" max="11520" width="9.85546875" style="23"/>
    <col min="11521" max="11521" width="7.42578125" style="23" customWidth="1"/>
    <col min="11522" max="11522" width="16.140625" style="23" customWidth="1"/>
    <col min="11523" max="11523" width="48.42578125" style="23" customWidth="1"/>
    <col min="11524" max="11525" width="5.7109375" style="23" customWidth="1"/>
    <col min="11526" max="11526" width="12.140625" style="23" customWidth="1"/>
    <col min="11527" max="11776" width="9.85546875" style="23"/>
    <col min="11777" max="11777" width="7.42578125" style="23" customWidth="1"/>
    <col min="11778" max="11778" width="16.140625" style="23" customWidth="1"/>
    <col min="11779" max="11779" width="48.42578125" style="23" customWidth="1"/>
    <col min="11780" max="11781" width="5.7109375" style="23" customWidth="1"/>
    <col min="11782" max="11782" width="12.140625" style="23" customWidth="1"/>
    <col min="11783" max="12032" width="9.85546875" style="23"/>
    <col min="12033" max="12033" width="7.42578125" style="23" customWidth="1"/>
    <col min="12034" max="12034" width="16.140625" style="23" customWidth="1"/>
    <col min="12035" max="12035" width="48.42578125" style="23" customWidth="1"/>
    <col min="12036" max="12037" width="5.7109375" style="23" customWidth="1"/>
    <col min="12038" max="12038" width="12.140625" style="23" customWidth="1"/>
    <col min="12039" max="12288" width="9.85546875" style="23"/>
    <col min="12289" max="12289" width="7.42578125" style="23" customWidth="1"/>
    <col min="12290" max="12290" width="16.140625" style="23" customWidth="1"/>
    <col min="12291" max="12291" width="48.42578125" style="23" customWidth="1"/>
    <col min="12292" max="12293" width="5.7109375" style="23" customWidth="1"/>
    <col min="12294" max="12294" width="12.140625" style="23" customWidth="1"/>
    <col min="12295" max="12544" width="9.85546875" style="23"/>
    <col min="12545" max="12545" width="7.42578125" style="23" customWidth="1"/>
    <col min="12546" max="12546" width="16.140625" style="23" customWidth="1"/>
    <col min="12547" max="12547" width="48.42578125" style="23" customWidth="1"/>
    <col min="12548" max="12549" width="5.7109375" style="23" customWidth="1"/>
    <col min="12550" max="12550" width="12.140625" style="23" customWidth="1"/>
    <col min="12551" max="12800" width="9.85546875" style="23"/>
    <col min="12801" max="12801" width="7.42578125" style="23" customWidth="1"/>
    <col min="12802" max="12802" width="16.140625" style="23" customWidth="1"/>
    <col min="12803" max="12803" width="48.42578125" style="23" customWidth="1"/>
    <col min="12804" max="12805" width="5.7109375" style="23" customWidth="1"/>
    <col min="12806" max="12806" width="12.140625" style="23" customWidth="1"/>
    <col min="12807" max="13056" width="9.85546875" style="23"/>
    <col min="13057" max="13057" width="7.42578125" style="23" customWidth="1"/>
    <col min="13058" max="13058" width="16.140625" style="23" customWidth="1"/>
    <col min="13059" max="13059" width="48.42578125" style="23" customWidth="1"/>
    <col min="13060" max="13061" width="5.7109375" style="23" customWidth="1"/>
    <col min="13062" max="13062" width="12.140625" style="23" customWidth="1"/>
    <col min="13063" max="13312" width="9.85546875" style="23"/>
    <col min="13313" max="13313" width="7.42578125" style="23" customWidth="1"/>
    <col min="13314" max="13314" width="16.140625" style="23" customWidth="1"/>
    <col min="13315" max="13315" width="48.42578125" style="23" customWidth="1"/>
    <col min="13316" max="13317" width="5.7109375" style="23" customWidth="1"/>
    <col min="13318" max="13318" width="12.140625" style="23" customWidth="1"/>
    <col min="13319" max="13568" width="9.85546875" style="23"/>
    <col min="13569" max="13569" width="7.42578125" style="23" customWidth="1"/>
    <col min="13570" max="13570" width="16.140625" style="23" customWidth="1"/>
    <col min="13571" max="13571" width="48.42578125" style="23" customWidth="1"/>
    <col min="13572" max="13573" width="5.7109375" style="23" customWidth="1"/>
    <col min="13574" max="13574" width="12.140625" style="23" customWidth="1"/>
    <col min="13575" max="13824" width="9.85546875" style="23"/>
    <col min="13825" max="13825" width="7.42578125" style="23" customWidth="1"/>
    <col min="13826" max="13826" width="16.140625" style="23" customWidth="1"/>
    <col min="13827" max="13827" width="48.42578125" style="23" customWidth="1"/>
    <col min="13828" max="13829" width="5.7109375" style="23" customWidth="1"/>
    <col min="13830" max="13830" width="12.140625" style="23" customWidth="1"/>
    <col min="13831" max="14080" width="9.85546875" style="23"/>
    <col min="14081" max="14081" width="7.42578125" style="23" customWidth="1"/>
    <col min="14082" max="14082" width="16.140625" style="23" customWidth="1"/>
    <col min="14083" max="14083" width="48.42578125" style="23" customWidth="1"/>
    <col min="14084" max="14085" width="5.7109375" style="23" customWidth="1"/>
    <col min="14086" max="14086" width="12.140625" style="23" customWidth="1"/>
    <col min="14087" max="14336" width="9.85546875" style="23"/>
    <col min="14337" max="14337" width="7.42578125" style="23" customWidth="1"/>
    <col min="14338" max="14338" width="16.140625" style="23" customWidth="1"/>
    <col min="14339" max="14339" width="48.42578125" style="23" customWidth="1"/>
    <col min="14340" max="14341" width="5.7109375" style="23" customWidth="1"/>
    <col min="14342" max="14342" width="12.140625" style="23" customWidth="1"/>
    <col min="14343" max="14592" width="9.85546875" style="23"/>
    <col min="14593" max="14593" width="7.42578125" style="23" customWidth="1"/>
    <col min="14594" max="14594" width="16.140625" style="23" customWidth="1"/>
    <col min="14595" max="14595" width="48.42578125" style="23" customWidth="1"/>
    <col min="14596" max="14597" width="5.7109375" style="23" customWidth="1"/>
    <col min="14598" max="14598" width="12.140625" style="23" customWidth="1"/>
    <col min="14599" max="14848" width="9.85546875" style="23"/>
    <col min="14849" max="14849" width="7.42578125" style="23" customWidth="1"/>
    <col min="14850" max="14850" width="16.140625" style="23" customWidth="1"/>
    <col min="14851" max="14851" width="48.42578125" style="23" customWidth="1"/>
    <col min="14852" max="14853" width="5.7109375" style="23" customWidth="1"/>
    <col min="14854" max="14854" width="12.140625" style="23" customWidth="1"/>
    <col min="14855" max="15104" width="9.85546875" style="23"/>
    <col min="15105" max="15105" width="7.42578125" style="23" customWidth="1"/>
    <col min="15106" max="15106" width="16.140625" style="23" customWidth="1"/>
    <col min="15107" max="15107" width="48.42578125" style="23" customWidth="1"/>
    <col min="15108" max="15109" width="5.7109375" style="23" customWidth="1"/>
    <col min="15110" max="15110" width="12.140625" style="23" customWidth="1"/>
    <col min="15111" max="15360" width="9.85546875" style="23"/>
    <col min="15361" max="15361" width="7.42578125" style="23" customWidth="1"/>
    <col min="15362" max="15362" width="16.140625" style="23" customWidth="1"/>
    <col min="15363" max="15363" width="48.42578125" style="23" customWidth="1"/>
    <col min="15364" max="15365" width="5.7109375" style="23" customWidth="1"/>
    <col min="15366" max="15366" width="12.140625" style="23" customWidth="1"/>
    <col min="15367" max="15616" width="9.85546875" style="23"/>
    <col min="15617" max="15617" width="7.42578125" style="23" customWidth="1"/>
    <col min="15618" max="15618" width="16.140625" style="23" customWidth="1"/>
    <col min="15619" max="15619" width="48.42578125" style="23" customWidth="1"/>
    <col min="15620" max="15621" width="5.7109375" style="23" customWidth="1"/>
    <col min="15622" max="15622" width="12.140625" style="23" customWidth="1"/>
    <col min="15623" max="15872" width="9.85546875" style="23"/>
    <col min="15873" max="15873" width="7.42578125" style="23" customWidth="1"/>
    <col min="15874" max="15874" width="16.140625" style="23" customWidth="1"/>
    <col min="15875" max="15875" width="48.42578125" style="23" customWidth="1"/>
    <col min="15876" max="15877" width="5.7109375" style="23" customWidth="1"/>
    <col min="15878" max="15878" width="12.140625" style="23" customWidth="1"/>
    <col min="15879" max="16128" width="9.85546875" style="23"/>
    <col min="16129" max="16129" width="7.42578125" style="23" customWidth="1"/>
    <col min="16130" max="16130" width="16.140625" style="23" customWidth="1"/>
    <col min="16131" max="16131" width="48.42578125" style="23" customWidth="1"/>
    <col min="16132" max="16133" width="5.7109375" style="23" customWidth="1"/>
    <col min="16134" max="16134" width="12.140625" style="23" customWidth="1"/>
    <col min="16135" max="16384" width="9.85546875" style="23"/>
  </cols>
  <sheetData>
    <row r="1" spans="1:6" s="16" customFormat="1" ht="33.75" customHeight="1" x14ac:dyDescent="0.2">
      <c r="A1" s="13"/>
      <c r="B1" s="14"/>
      <c r="C1" s="14"/>
      <c r="D1" s="14"/>
      <c r="E1" s="14"/>
      <c r="F1" s="15" t="s">
        <v>6</v>
      </c>
    </row>
    <row r="2" spans="1:6" s="21" customFormat="1" ht="12.75" customHeight="1" x14ac:dyDescent="0.2">
      <c r="A2" s="17"/>
      <c r="B2" s="18"/>
      <c r="C2" s="19"/>
      <c r="D2" s="20"/>
      <c r="E2" s="20"/>
      <c r="F2" s="19"/>
    </row>
    <row r="3" spans="1:6" ht="12.75" customHeight="1" x14ac:dyDescent="0.2">
      <c r="A3" s="21"/>
      <c r="B3" s="22"/>
      <c r="C3" s="21"/>
      <c r="D3" s="22"/>
      <c r="E3" s="21"/>
      <c r="F3" s="21"/>
    </row>
    <row r="4" spans="1:6" s="24" customFormat="1" ht="12.75" customHeight="1" x14ac:dyDescent="0.25">
      <c r="A4" s="556" t="s">
        <v>7</v>
      </c>
      <c r="B4" s="556"/>
      <c r="C4" s="556"/>
      <c r="D4" s="556"/>
      <c r="E4" s="556"/>
      <c r="F4" s="556"/>
    </row>
    <row r="5" spans="1:6" ht="12.75" customHeight="1" x14ac:dyDescent="0.2">
      <c r="A5" s="21"/>
      <c r="B5" s="22"/>
      <c r="C5" s="21"/>
      <c r="D5" s="22"/>
      <c r="E5" s="21"/>
      <c r="F5" s="21"/>
    </row>
    <row r="6" spans="1:6" ht="12.75" customHeight="1" x14ac:dyDescent="0.2">
      <c r="A6" s="25" t="s">
        <v>8</v>
      </c>
      <c r="B6" s="26"/>
      <c r="C6" s="557" t="s">
        <v>9</v>
      </c>
      <c r="D6" s="557"/>
      <c r="E6" s="557"/>
      <c r="F6" s="557"/>
    </row>
    <row r="7" spans="1:6" ht="12.75" customHeight="1" x14ac:dyDescent="0.2">
      <c r="A7" s="25"/>
      <c r="B7" s="26"/>
      <c r="C7" s="27"/>
      <c r="D7" s="27"/>
      <c r="E7" s="27"/>
      <c r="F7" s="27"/>
    </row>
    <row r="8" spans="1:6" ht="12.75" customHeight="1" x14ac:dyDescent="0.2">
      <c r="A8" s="25" t="s">
        <v>10</v>
      </c>
      <c r="B8" s="26"/>
      <c r="C8" s="557" t="s">
        <v>11</v>
      </c>
      <c r="D8" s="557"/>
      <c r="E8" s="557"/>
      <c r="F8" s="557"/>
    </row>
    <row r="9" spans="1:6" ht="12.75" customHeight="1" x14ac:dyDescent="0.2">
      <c r="A9" s="25"/>
      <c r="B9" s="26"/>
      <c r="C9" s="27"/>
      <c r="D9" s="27"/>
      <c r="E9" s="27"/>
      <c r="F9" s="27"/>
    </row>
    <row r="10" spans="1:6" ht="12.75" customHeight="1" x14ac:dyDescent="0.2">
      <c r="A10" s="25" t="s">
        <v>12</v>
      </c>
      <c r="C10" s="558" t="s">
        <v>13</v>
      </c>
      <c r="D10" s="558"/>
      <c r="E10" s="558"/>
      <c r="F10" s="558"/>
    </row>
    <row r="11" spans="1:6" ht="12.75" customHeight="1" x14ac:dyDescent="0.2">
      <c r="A11" s="22"/>
      <c r="B11" s="21"/>
      <c r="C11" s="28"/>
      <c r="D11" s="27"/>
      <c r="E11" s="29"/>
      <c r="F11" s="27"/>
    </row>
    <row r="12" spans="1:6" ht="12.75" customHeight="1" x14ac:dyDescent="0.2">
      <c r="A12" s="25" t="s">
        <v>14</v>
      </c>
      <c r="B12" s="21"/>
      <c r="C12" s="559" t="s">
        <v>15</v>
      </c>
      <c r="D12" s="559"/>
      <c r="E12" s="559"/>
      <c r="F12" s="559"/>
    </row>
    <row r="13" spans="1:6" ht="12.75" customHeight="1" x14ac:dyDescent="0.2">
      <c r="C13" s="30"/>
      <c r="D13" s="30"/>
      <c r="E13" s="30"/>
      <c r="F13" s="30"/>
    </row>
    <row r="14" spans="1:6" ht="12.75" customHeight="1" x14ac:dyDescent="0.2">
      <c r="A14" s="25" t="s">
        <v>16</v>
      </c>
      <c r="B14" s="21"/>
      <c r="C14" s="31" t="s">
        <v>17</v>
      </c>
      <c r="D14" s="27"/>
      <c r="E14" s="27"/>
      <c r="F14" s="27"/>
    </row>
    <row r="15" spans="1:6" ht="12.75" customHeight="1" x14ac:dyDescent="0.2">
      <c r="A15" s="22"/>
      <c r="B15" s="21"/>
      <c r="C15" s="32"/>
      <c r="D15" s="27"/>
      <c r="E15" s="27"/>
      <c r="F15" s="27"/>
    </row>
    <row r="16" spans="1:6" ht="12.75" customHeight="1" x14ac:dyDescent="0.2">
      <c r="A16" s="33" t="s">
        <v>18</v>
      </c>
      <c r="B16" s="34"/>
      <c r="C16" s="35" t="s">
        <v>19</v>
      </c>
      <c r="D16" s="27"/>
      <c r="E16" s="27"/>
      <c r="F16" s="27"/>
    </row>
    <row r="17" spans="1:6" ht="12.75" customHeight="1" x14ac:dyDescent="0.2">
      <c r="A17" s="22"/>
      <c r="B17" s="21"/>
      <c r="C17" s="32"/>
      <c r="D17" s="27"/>
      <c r="E17" s="27"/>
      <c r="F17" s="27"/>
    </row>
    <row r="18" spans="1:6" ht="26.25" customHeight="1" x14ac:dyDescent="0.2">
      <c r="A18" s="560" t="s">
        <v>20</v>
      </c>
      <c r="B18" s="560"/>
      <c r="C18" s="31" t="s">
        <v>21</v>
      </c>
      <c r="D18" s="27"/>
      <c r="E18" s="27"/>
      <c r="F18" s="27"/>
    </row>
    <row r="19" spans="1:6" ht="12.75" customHeight="1" x14ac:dyDescent="0.2">
      <c r="A19" s="22"/>
      <c r="B19" s="21"/>
      <c r="C19" s="32"/>
      <c r="D19" s="27"/>
      <c r="E19" s="27"/>
      <c r="F19" s="27"/>
    </row>
    <row r="20" spans="1:6" ht="89.25" customHeight="1" x14ac:dyDescent="0.2">
      <c r="A20" s="25" t="s">
        <v>22</v>
      </c>
      <c r="B20" s="21"/>
      <c r="C20" s="557" t="s">
        <v>23</v>
      </c>
      <c r="D20" s="557"/>
      <c r="E20" s="557"/>
      <c r="F20" s="557"/>
    </row>
    <row r="21" spans="1:6" ht="12.75" customHeight="1" x14ac:dyDescent="0.2">
      <c r="A21" s="22"/>
      <c r="B21" s="21"/>
      <c r="C21" s="27"/>
      <c r="D21" s="27"/>
      <c r="E21" s="27"/>
      <c r="F21" s="27"/>
    </row>
    <row r="22" spans="1:6" ht="12.75" customHeight="1" x14ac:dyDescent="0.2">
      <c r="A22" s="22" t="s">
        <v>24</v>
      </c>
      <c r="B22" s="21"/>
      <c r="C22" s="36" t="s">
        <v>25</v>
      </c>
      <c r="D22" s="36"/>
      <c r="E22" s="36"/>
      <c r="F22" s="36"/>
    </row>
    <row r="23" spans="1:6" ht="12.75" customHeight="1" x14ac:dyDescent="0.2">
      <c r="A23" s="22"/>
      <c r="B23" s="21"/>
      <c r="C23" s="27" t="s">
        <v>26</v>
      </c>
      <c r="D23" s="27"/>
      <c r="E23" s="27"/>
      <c r="F23" s="27"/>
    </row>
    <row r="24" spans="1:6" ht="12.75" customHeight="1" x14ac:dyDescent="0.2">
      <c r="A24" s="22"/>
      <c r="B24" s="21"/>
      <c r="C24" s="27"/>
      <c r="D24" s="27"/>
      <c r="E24" s="27"/>
      <c r="F24" s="27"/>
    </row>
    <row r="25" spans="1:6" ht="12.75" customHeight="1" x14ac:dyDescent="0.2">
      <c r="A25" s="22" t="s">
        <v>27</v>
      </c>
      <c r="B25" s="21"/>
      <c r="C25" s="37" t="s">
        <v>28</v>
      </c>
      <c r="D25" s="36"/>
      <c r="E25" s="36"/>
      <c r="F25" s="36"/>
    </row>
    <row r="26" spans="1:6" ht="12.75" customHeight="1" x14ac:dyDescent="0.2">
      <c r="A26" s="22"/>
      <c r="B26" s="21"/>
      <c r="C26" s="37" t="s">
        <v>29</v>
      </c>
      <c r="D26" s="36"/>
      <c r="E26" s="36"/>
      <c r="F26" s="36"/>
    </row>
    <row r="27" spans="1:6" ht="12.75" customHeight="1" x14ac:dyDescent="0.2">
      <c r="A27" s="22"/>
      <c r="B27" s="21"/>
      <c r="C27" s="37" t="s">
        <v>30</v>
      </c>
      <c r="D27" s="36"/>
      <c r="E27" s="36"/>
      <c r="F27" s="36"/>
    </row>
    <row r="28" spans="1:6" ht="12.75" customHeight="1" x14ac:dyDescent="0.2">
      <c r="A28" s="21" t="s">
        <v>31</v>
      </c>
      <c r="B28" s="38"/>
      <c r="C28" s="39" t="s">
        <v>32</v>
      </c>
      <c r="D28" s="40"/>
      <c r="E28" s="40"/>
      <c r="F28" s="40"/>
    </row>
    <row r="29" spans="1:6" ht="12.75" customHeight="1" x14ac:dyDescent="0.2">
      <c r="A29" s="21" t="s">
        <v>33</v>
      </c>
      <c r="B29" s="41"/>
      <c r="C29" s="36" t="s">
        <v>34</v>
      </c>
      <c r="D29" s="36"/>
      <c r="E29" s="36"/>
      <c r="F29" s="36"/>
    </row>
    <row r="30" spans="1:6" ht="12.75" customHeight="1" x14ac:dyDescent="0.2">
      <c r="A30" s="21" t="s">
        <v>35</v>
      </c>
      <c r="B30" s="41"/>
      <c r="C30" s="36" t="s">
        <v>36</v>
      </c>
      <c r="D30" s="36"/>
      <c r="E30" s="36"/>
      <c r="F30" s="36"/>
    </row>
    <row r="31" spans="1:6" s="43" customFormat="1" ht="12.75" customHeight="1" x14ac:dyDescent="0.2">
      <c r="A31" s="42"/>
      <c r="B31" s="42"/>
      <c r="C31" s="42"/>
      <c r="D31" s="42"/>
      <c r="E31" s="42"/>
      <c r="F31" s="42"/>
    </row>
    <row r="32" spans="1:6" ht="12.75" customHeight="1" x14ac:dyDescent="0.2">
      <c r="A32" s="44"/>
      <c r="C32" s="45"/>
      <c r="D32" s="36"/>
      <c r="E32" s="36"/>
      <c r="F32" s="36"/>
    </row>
    <row r="33" spans="1:6" ht="12.75" customHeight="1" x14ac:dyDescent="0.2">
      <c r="A33" s="25" t="s">
        <v>37</v>
      </c>
      <c r="B33" s="26"/>
      <c r="C33" s="561" t="s">
        <v>38</v>
      </c>
      <c r="D33" s="555"/>
      <c r="E33" s="555"/>
      <c r="F33" s="555"/>
    </row>
    <row r="34" spans="1:6" ht="12.75" customHeight="1" x14ac:dyDescent="0.2">
      <c r="A34" s="26"/>
      <c r="B34" s="26"/>
      <c r="C34" s="562" t="s">
        <v>39</v>
      </c>
      <c r="D34" s="563"/>
      <c r="E34" s="563"/>
      <c r="F34" s="563"/>
    </row>
    <row r="35" spans="1:6" ht="25.5" customHeight="1" x14ac:dyDescent="0.2">
      <c r="A35" s="26"/>
      <c r="B35" s="26"/>
      <c r="C35" s="564" t="s">
        <v>40</v>
      </c>
      <c r="D35" s="565"/>
      <c r="E35" s="565"/>
      <c r="F35" s="565"/>
    </row>
    <row r="36" spans="1:6" ht="12.75" x14ac:dyDescent="0.2">
      <c r="B36" s="26"/>
    </row>
    <row r="37" spans="1:6" ht="12.75" x14ac:dyDescent="0.2">
      <c r="A37" s="22" t="s">
        <v>41</v>
      </c>
      <c r="C37" s="45" t="s">
        <v>42</v>
      </c>
      <c r="D37" s="36"/>
      <c r="E37" s="36"/>
      <c r="F37" s="36"/>
    </row>
    <row r="38" spans="1:6" ht="28.5" customHeight="1" x14ac:dyDescent="0.2">
      <c r="C38" s="555" t="s">
        <v>43</v>
      </c>
      <c r="D38" s="555"/>
      <c r="E38" s="555"/>
      <c r="F38" s="555"/>
    </row>
    <row r="39" spans="1:6" ht="12.75" customHeight="1" x14ac:dyDescent="0.2">
      <c r="C39" s="45"/>
      <c r="D39" s="36"/>
      <c r="E39" s="36"/>
      <c r="F39" s="36"/>
    </row>
    <row r="40" spans="1:6" ht="12.75" customHeight="1" x14ac:dyDescent="0.2">
      <c r="A40" s="46" t="s">
        <v>44</v>
      </c>
      <c r="B40" s="47"/>
      <c r="C40" s="47" t="s">
        <v>45</v>
      </c>
      <c r="D40" s="47"/>
      <c r="E40" s="47"/>
      <c r="F40" s="47"/>
    </row>
    <row r="41" spans="1:6" ht="12.75" customHeight="1" x14ac:dyDescent="0.2">
      <c r="A41" s="48"/>
      <c r="B41" s="48"/>
      <c r="C41" s="49" t="s">
        <v>46</v>
      </c>
      <c r="D41" s="48"/>
      <c r="E41" s="48"/>
      <c r="F41" s="48"/>
    </row>
    <row r="42" spans="1:6" ht="12.75" customHeight="1" x14ac:dyDescent="0.2">
      <c r="A42" s="47"/>
      <c r="B42" s="47"/>
      <c r="C42" s="50" t="s">
        <v>47</v>
      </c>
      <c r="D42" s="47"/>
      <c r="E42" s="47"/>
      <c r="F42" s="47"/>
    </row>
    <row r="43" spans="1:6" ht="12.75" customHeight="1" x14ac:dyDescent="0.2">
      <c r="A43" s="16"/>
      <c r="B43" s="26"/>
      <c r="C43" s="51" t="s">
        <v>48</v>
      </c>
      <c r="D43" s="52"/>
      <c r="E43" s="52"/>
      <c r="F43" s="52"/>
    </row>
    <row r="44" spans="1:6" ht="12.75" customHeight="1" x14ac:dyDescent="0.2">
      <c r="A44" s="16"/>
      <c r="B44" s="21"/>
      <c r="C44" s="53" t="s">
        <v>49</v>
      </c>
      <c r="D44" s="36"/>
      <c r="E44" s="36"/>
      <c r="F44" s="36"/>
    </row>
    <row r="45" spans="1:6" ht="12.75" customHeight="1" x14ac:dyDescent="0.2">
      <c r="A45" s="16"/>
      <c r="B45" s="21"/>
      <c r="C45" s="53" t="s">
        <v>50</v>
      </c>
      <c r="D45" s="36"/>
      <c r="E45" s="36"/>
      <c r="F45" s="36"/>
    </row>
    <row r="46" spans="1:6" ht="12.75" customHeight="1" x14ac:dyDescent="0.2">
      <c r="A46" s="16"/>
      <c r="B46" s="21"/>
      <c r="C46" s="53" t="s">
        <v>51</v>
      </c>
      <c r="D46" s="21"/>
      <c r="E46" s="21"/>
      <c r="F46" s="21"/>
    </row>
    <row r="47" spans="1:6" ht="12.75" customHeight="1" x14ac:dyDescent="0.2">
      <c r="A47" s="54"/>
      <c r="B47" s="54"/>
      <c r="C47" s="55" t="s">
        <v>52</v>
      </c>
      <c r="D47" s="54"/>
      <c r="E47" s="54"/>
      <c r="F47" s="54"/>
    </row>
    <row r="48" spans="1:6" ht="12.75" customHeight="1" x14ac:dyDescent="0.2">
      <c r="A48" s="54"/>
      <c r="B48" s="54"/>
      <c r="C48" s="55" t="s">
        <v>53</v>
      </c>
      <c r="D48" s="54"/>
      <c r="E48" s="54"/>
      <c r="F48" s="54"/>
    </row>
    <row r="49" spans="1:6" ht="12.75" customHeight="1" x14ac:dyDescent="0.2">
      <c r="A49" s="54"/>
      <c r="B49" s="54"/>
      <c r="C49" s="55" t="s">
        <v>54</v>
      </c>
      <c r="D49" s="54"/>
      <c r="E49" s="54"/>
      <c r="F49" s="54"/>
    </row>
    <row r="50" spans="1:6" ht="12.75" customHeight="1" x14ac:dyDescent="0.2">
      <c r="A50" s="54"/>
      <c r="B50" s="54"/>
      <c r="C50" s="55" t="s">
        <v>55</v>
      </c>
      <c r="D50" s="54"/>
      <c r="E50" s="54"/>
      <c r="F50" s="54"/>
    </row>
    <row r="51" spans="1:6" ht="12.75" customHeight="1" x14ac:dyDescent="0.2">
      <c r="A51" s="54"/>
      <c r="B51" s="54"/>
      <c r="C51" s="54"/>
      <c r="D51" s="54"/>
      <c r="E51" s="54"/>
      <c r="F51" s="54"/>
    </row>
    <row r="52" spans="1:6" ht="16.5" customHeight="1" x14ac:dyDescent="0.2">
      <c r="A52" s="54"/>
      <c r="B52" s="54"/>
      <c r="C52" s="54"/>
      <c r="D52" s="54"/>
      <c r="E52" s="54"/>
      <c r="F52" s="54"/>
    </row>
    <row r="53" spans="1:6" ht="16.5" customHeight="1" x14ac:dyDescent="0.2">
      <c r="A53" s="54"/>
      <c r="B53" s="54"/>
      <c r="C53" s="54"/>
      <c r="D53" s="54"/>
      <c r="E53" s="54"/>
      <c r="F53" s="54"/>
    </row>
    <row r="54" spans="1:6" ht="16.5" customHeight="1" x14ac:dyDescent="0.2">
      <c r="B54" s="54"/>
      <c r="C54" s="54"/>
      <c r="D54" s="54"/>
      <c r="E54" s="54"/>
      <c r="F54" s="54"/>
    </row>
  </sheetData>
  <sheetProtection selectLockedCells="1" selectUnlockedCells="1"/>
  <mergeCells count="13">
    <mergeCell ref="C38:F38"/>
    <mergeCell ref="A4:F4"/>
    <mergeCell ref="C6:F6"/>
    <mergeCell ref="C8:F8"/>
    <mergeCell ref="C10:D10"/>
    <mergeCell ref="E10:F10"/>
    <mergeCell ref="C12:D12"/>
    <mergeCell ref="E12:F12"/>
    <mergeCell ref="A18:B18"/>
    <mergeCell ref="C20:F20"/>
    <mergeCell ref="C33:F33"/>
    <mergeCell ref="C34:F34"/>
    <mergeCell ref="C35:F35"/>
  </mergeCells>
  <hyperlinks>
    <hyperlink ref="C33" r:id="rId1"/>
    <hyperlink ref="C35:F35" r:id="rId2" display="http://statistik.arbeitsagentur.de/Navigation/Statistik/Statistik-nach-Themen/Statistik-nach-Themen-Nav.html"/>
    <hyperlink ref="C28" r:id="rId3" display="mailto:%20Statistik-Service-Suedost@arbeitsagentur.de"/>
  </hyperlinks>
  <printOptions horizontalCentered="1"/>
  <pageMargins left="0.70866141732283472" right="0.39370078740157483" top="0.39370078740157483" bottom="0.39370078740157483" header="0.39370078740157483" footer="0.39370078740157483"/>
  <pageSetup paperSize="9" scale="97" orientation="portrait" r:id="rId4"/>
  <headerFooter alignWithMargins="0"/>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pageSetUpPr autoPageBreaks="0"/>
  </sheetPr>
  <dimension ref="A1:G62"/>
  <sheetViews>
    <sheetView showGridLines="0" zoomScaleNormal="100" workbookViewId="0"/>
  </sheetViews>
  <sheetFormatPr baseColWidth="10" defaultColWidth="11.140625" defaultRowHeight="16.5" customHeight="1" x14ac:dyDescent="0.2"/>
  <cols>
    <col min="1" max="1" width="7.85546875" style="59" customWidth="1"/>
    <col min="2" max="4" width="15.140625" style="59" customWidth="1"/>
    <col min="5" max="5" width="6.42578125" style="59" customWidth="1"/>
    <col min="6" max="6" width="20.7109375" style="59" customWidth="1"/>
    <col min="7" max="16384" width="11.140625" style="59"/>
  </cols>
  <sheetData>
    <row r="1" spans="1:7" s="58" customFormat="1" ht="33.75" customHeight="1" x14ac:dyDescent="0.2">
      <c r="A1" s="56"/>
      <c r="B1" s="57"/>
      <c r="C1" s="57"/>
      <c r="D1" s="57"/>
      <c r="E1" s="57"/>
      <c r="F1" s="57"/>
      <c r="G1" s="15" t="s">
        <v>6</v>
      </c>
    </row>
    <row r="2" spans="1:7" ht="12.75" customHeight="1" x14ac:dyDescent="0.2"/>
    <row r="3" spans="1:7" ht="12" x14ac:dyDescent="0.2">
      <c r="B3" s="60"/>
    </row>
    <row r="4" spans="1:7" ht="15.75" x14ac:dyDescent="0.25">
      <c r="A4" s="61" t="s">
        <v>56</v>
      </c>
      <c r="C4" s="61"/>
      <c r="D4" s="61"/>
      <c r="E4" s="61"/>
      <c r="F4" s="61"/>
    </row>
    <row r="5" spans="1:7" ht="12" x14ac:dyDescent="0.2"/>
    <row r="6" spans="1:7" ht="12" x14ac:dyDescent="0.2"/>
    <row r="7" spans="1:7" ht="15" x14ac:dyDescent="0.25">
      <c r="A7" s="62" t="s">
        <v>11</v>
      </c>
      <c r="C7" s="63"/>
      <c r="D7" s="63"/>
      <c r="E7" s="63"/>
      <c r="F7" s="63"/>
    </row>
    <row r="8" spans="1:7" ht="15" customHeight="1" x14ac:dyDescent="0.2">
      <c r="A8" s="64" t="s">
        <v>13</v>
      </c>
      <c r="C8" s="65"/>
      <c r="D8" s="65"/>
      <c r="E8" s="65"/>
      <c r="F8" s="65"/>
    </row>
    <row r="9" spans="1:7" ht="15" customHeight="1" x14ac:dyDescent="0.2">
      <c r="A9" s="66" t="s">
        <v>57</v>
      </c>
      <c r="C9" s="65"/>
      <c r="D9" s="65"/>
      <c r="E9" s="65"/>
      <c r="F9" s="65"/>
    </row>
    <row r="10" spans="1:7" ht="15" customHeight="1" x14ac:dyDescent="0.2"/>
    <row r="11" spans="1:7" ht="15" customHeight="1" x14ac:dyDescent="0.2">
      <c r="A11" s="67"/>
    </row>
    <row r="12" spans="1:7" s="70" customFormat="1" ht="15" customHeight="1" x14ac:dyDescent="0.2">
      <c r="A12" s="68" t="s">
        <v>58</v>
      </c>
      <c r="B12" s="69"/>
      <c r="C12" s="69"/>
      <c r="D12" s="69"/>
      <c r="E12" s="69"/>
    </row>
    <row r="13" spans="1:7" s="70" customFormat="1" ht="15" customHeight="1" x14ac:dyDescent="0.2">
      <c r="A13" s="71" t="s">
        <v>59</v>
      </c>
      <c r="F13" s="72"/>
    </row>
    <row r="14" spans="1:7" s="70" customFormat="1" ht="15" customHeight="1" x14ac:dyDescent="0.2">
      <c r="B14" s="71" t="s">
        <v>60</v>
      </c>
      <c r="F14" s="72"/>
      <c r="G14" s="73" t="s">
        <v>61</v>
      </c>
    </row>
    <row r="15" spans="1:7" s="70" customFormat="1" ht="15" customHeight="1" x14ac:dyDescent="0.2">
      <c r="A15" s="71" t="s">
        <v>62</v>
      </c>
      <c r="F15" s="72"/>
    </row>
    <row r="16" spans="1:7" s="70" customFormat="1" ht="15" customHeight="1" x14ac:dyDescent="0.2">
      <c r="B16" s="71" t="s">
        <v>63</v>
      </c>
      <c r="F16" s="72"/>
    </row>
    <row r="17" spans="1:7" s="70" customFormat="1" ht="15" customHeight="1" x14ac:dyDescent="0.2">
      <c r="B17" s="71" t="s">
        <v>64</v>
      </c>
      <c r="F17" s="72"/>
      <c r="G17" s="73" t="s">
        <v>65</v>
      </c>
    </row>
    <row r="18" spans="1:7" s="70" customFormat="1" ht="15" customHeight="1" x14ac:dyDescent="0.2">
      <c r="F18" s="72"/>
    </row>
    <row r="19" spans="1:7" s="70" customFormat="1" ht="15" customHeight="1" x14ac:dyDescent="0.2">
      <c r="A19" s="68" t="s">
        <v>66</v>
      </c>
      <c r="F19" s="72"/>
    </row>
    <row r="20" spans="1:7" s="70" customFormat="1" ht="15" customHeight="1" x14ac:dyDescent="0.2">
      <c r="B20" s="71" t="s">
        <v>67</v>
      </c>
      <c r="F20" s="72"/>
      <c r="G20" s="73" t="s">
        <v>68</v>
      </c>
    </row>
    <row r="21" spans="1:7" s="70" customFormat="1" ht="15" customHeight="1" x14ac:dyDescent="0.2">
      <c r="B21" s="71" t="s">
        <v>60</v>
      </c>
      <c r="F21" s="72"/>
      <c r="G21" s="73" t="s">
        <v>69</v>
      </c>
    </row>
    <row r="22" spans="1:7" s="70" customFormat="1" ht="15" customHeight="1" x14ac:dyDescent="0.2">
      <c r="B22" s="71" t="s">
        <v>70</v>
      </c>
      <c r="F22" s="72"/>
      <c r="G22" s="73" t="s">
        <v>71</v>
      </c>
    </row>
    <row r="23" spans="1:7" s="70" customFormat="1" ht="15" customHeight="1" x14ac:dyDescent="0.2">
      <c r="B23" s="71" t="s">
        <v>72</v>
      </c>
      <c r="F23" s="72"/>
      <c r="G23" s="73" t="s">
        <v>73</v>
      </c>
    </row>
    <row r="24" spans="1:7" s="70" customFormat="1" ht="15" customHeight="1" x14ac:dyDescent="0.2">
      <c r="F24" s="72"/>
    </row>
    <row r="25" spans="1:7" s="70" customFormat="1" ht="15" customHeight="1" x14ac:dyDescent="0.2">
      <c r="A25" s="68" t="s">
        <v>74</v>
      </c>
      <c r="F25" s="72"/>
    </row>
    <row r="26" spans="1:7" s="70" customFormat="1" ht="15" customHeight="1" x14ac:dyDescent="0.2">
      <c r="B26" s="71" t="s">
        <v>67</v>
      </c>
      <c r="F26" s="72"/>
      <c r="G26" s="73" t="s">
        <v>75</v>
      </c>
    </row>
    <row r="27" spans="1:7" s="70" customFormat="1" ht="15" customHeight="1" x14ac:dyDescent="0.2">
      <c r="B27" s="71" t="s">
        <v>60</v>
      </c>
      <c r="F27" s="72"/>
      <c r="G27" s="73" t="s">
        <v>76</v>
      </c>
    </row>
    <row r="28" spans="1:7" s="70" customFormat="1" ht="15" customHeight="1" x14ac:dyDescent="0.2">
      <c r="B28" s="71" t="s">
        <v>70</v>
      </c>
      <c r="F28" s="72"/>
      <c r="G28" s="73" t="s">
        <v>77</v>
      </c>
    </row>
    <row r="29" spans="1:7" s="70" customFormat="1" ht="15" customHeight="1" x14ac:dyDescent="0.2">
      <c r="A29" s="70" t="s">
        <v>78</v>
      </c>
      <c r="B29" s="71" t="s">
        <v>72</v>
      </c>
      <c r="F29" s="72"/>
      <c r="G29" s="73" t="s">
        <v>79</v>
      </c>
    </row>
    <row r="30" spans="1:7" s="70" customFormat="1" ht="15" customHeight="1" x14ac:dyDescent="0.2">
      <c r="F30" s="72"/>
    </row>
    <row r="31" spans="1:7" s="70" customFormat="1" ht="15" customHeight="1" x14ac:dyDescent="0.2">
      <c r="A31" s="68" t="s">
        <v>80</v>
      </c>
      <c r="F31" s="72"/>
    </row>
    <row r="32" spans="1:7" s="70" customFormat="1" ht="15" customHeight="1" x14ac:dyDescent="0.2">
      <c r="B32" s="71" t="s">
        <v>81</v>
      </c>
      <c r="F32" s="72"/>
      <c r="G32" s="73" t="s">
        <v>82</v>
      </c>
    </row>
    <row r="33" spans="1:7" s="70" customFormat="1" ht="15" customHeight="1" x14ac:dyDescent="0.2">
      <c r="B33" s="71" t="s">
        <v>70</v>
      </c>
      <c r="F33" s="72"/>
      <c r="G33" s="73" t="s">
        <v>83</v>
      </c>
    </row>
    <row r="34" spans="1:7" s="70" customFormat="1" ht="15" customHeight="1" x14ac:dyDescent="0.2">
      <c r="B34" s="71" t="s">
        <v>72</v>
      </c>
      <c r="F34" s="72"/>
      <c r="G34" s="73" t="s">
        <v>84</v>
      </c>
    </row>
    <row r="35" spans="1:7" s="70" customFormat="1" ht="15" customHeight="1" x14ac:dyDescent="0.2">
      <c r="F35" s="72"/>
    </row>
    <row r="36" spans="1:7" s="70" customFormat="1" ht="15" customHeight="1" x14ac:dyDescent="0.2">
      <c r="A36" s="68" t="s">
        <v>85</v>
      </c>
      <c r="F36" s="72"/>
    </row>
    <row r="37" spans="1:7" s="70" customFormat="1" ht="15" customHeight="1" x14ac:dyDescent="0.2">
      <c r="B37" s="71" t="s">
        <v>70</v>
      </c>
      <c r="F37" s="72"/>
      <c r="G37" s="73" t="s">
        <v>86</v>
      </c>
    </row>
    <row r="38" spans="1:7" s="70" customFormat="1" ht="15" customHeight="1" x14ac:dyDescent="0.2">
      <c r="B38" s="71" t="s">
        <v>72</v>
      </c>
      <c r="F38" s="72"/>
      <c r="G38" s="73" t="s">
        <v>87</v>
      </c>
    </row>
    <row r="39" spans="1:7" s="70" customFormat="1" ht="15" customHeight="1" x14ac:dyDescent="0.2">
      <c r="F39" s="72"/>
    </row>
    <row r="40" spans="1:7" s="70" customFormat="1" ht="15" customHeight="1" x14ac:dyDescent="0.2">
      <c r="A40" s="68" t="s">
        <v>88</v>
      </c>
      <c r="F40" s="72"/>
    </row>
    <row r="41" spans="1:7" s="70" customFormat="1" ht="32.25" customHeight="1" x14ac:dyDescent="0.2">
      <c r="B41" s="566" t="s">
        <v>89</v>
      </c>
      <c r="C41" s="566"/>
      <c r="D41" s="566"/>
      <c r="E41" s="566"/>
      <c r="F41" s="566"/>
      <c r="G41" s="73" t="s">
        <v>90</v>
      </c>
    </row>
    <row r="42" spans="1:7" s="70" customFormat="1" ht="15" customHeight="1" x14ac:dyDescent="0.2">
      <c r="F42" s="72"/>
    </row>
    <row r="43" spans="1:7" s="70" customFormat="1" ht="15" customHeight="1" x14ac:dyDescent="0.2">
      <c r="A43" s="68"/>
      <c r="F43" s="72"/>
      <c r="G43" s="73"/>
    </row>
    <row r="44" spans="1:7" s="75" customFormat="1" ht="12.75" x14ac:dyDescent="0.2">
      <c r="A44" s="74"/>
      <c r="B44" s="74"/>
      <c r="C44" s="74"/>
      <c r="D44" s="74"/>
      <c r="E44" s="74"/>
      <c r="F44" s="74"/>
    </row>
    <row r="45" spans="1:7" s="75" customFormat="1" ht="12.75" x14ac:dyDescent="0.2">
      <c r="B45" s="74"/>
      <c r="C45" s="74"/>
      <c r="D45" s="74"/>
      <c r="E45" s="74"/>
      <c r="F45" s="74"/>
    </row>
    <row r="46" spans="1:7" s="75" customFormat="1" ht="12.75" x14ac:dyDescent="0.2">
      <c r="A46" s="76"/>
      <c r="B46" s="77"/>
      <c r="D46" s="78"/>
      <c r="E46" s="78"/>
      <c r="F46" s="78"/>
    </row>
    <row r="47" spans="1:7" s="75" customFormat="1" ht="12.75" x14ac:dyDescent="0.2">
      <c r="A47" s="70"/>
      <c r="B47" s="77"/>
      <c r="C47" s="79"/>
      <c r="D47" s="79"/>
      <c r="E47" s="79"/>
      <c r="F47" s="79"/>
    </row>
    <row r="48" spans="1:7" s="75" customFormat="1" ht="12.75" x14ac:dyDescent="0.2">
      <c r="A48" s="70"/>
      <c r="B48" s="77"/>
      <c r="C48" s="77"/>
      <c r="D48" s="77"/>
      <c r="E48" s="77"/>
      <c r="F48" s="77"/>
    </row>
    <row r="49" spans="1:6" s="75" customFormat="1" ht="12.75" x14ac:dyDescent="0.2">
      <c r="A49" s="70"/>
      <c r="B49" s="74"/>
      <c r="C49" s="74"/>
      <c r="D49" s="74"/>
      <c r="E49" s="74"/>
      <c r="F49" s="74"/>
    </row>
    <row r="50" spans="1:6" s="75" customFormat="1" ht="12.75" x14ac:dyDescent="0.2">
      <c r="A50" s="70"/>
      <c r="B50" s="77"/>
      <c r="D50" s="78"/>
      <c r="E50" s="78"/>
      <c r="F50" s="78"/>
    </row>
    <row r="51" spans="1:6" s="75" customFormat="1" ht="12.75" x14ac:dyDescent="0.2">
      <c r="A51" s="70"/>
      <c r="B51" s="77"/>
      <c r="C51" s="79"/>
      <c r="D51" s="79"/>
      <c r="E51" s="79"/>
      <c r="F51" s="79"/>
    </row>
    <row r="52" spans="1:6" s="75" customFormat="1" ht="12.75" x14ac:dyDescent="0.2">
      <c r="A52" s="70"/>
      <c r="B52" s="77"/>
      <c r="C52" s="77"/>
      <c r="D52" s="77"/>
      <c r="E52" s="77"/>
      <c r="F52" s="77"/>
    </row>
    <row r="53" spans="1:6" s="75" customFormat="1" ht="12.75" x14ac:dyDescent="0.2">
      <c r="A53" s="70"/>
      <c r="B53" s="74"/>
      <c r="C53" s="74"/>
      <c r="D53" s="74"/>
      <c r="E53" s="74"/>
      <c r="F53" s="74"/>
    </row>
    <row r="54" spans="1:6" s="75" customFormat="1" ht="12.75" x14ac:dyDescent="0.2">
      <c r="A54" s="70"/>
      <c r="B54" s="80"/>
      <c r="D54" s="81"/>
      <c r="E54" s="81"/>
      <c r="F54" s="81"/>
    </row>
    <row r="55" spans="1:6" ht="12.75" x14ac:dyDescent="0.2">
      <c r="A55" s="70"/>
      <c r="B55" s="82"/>
      <c r="C55" s="83"/>
      <c r="D55" s="83"/>
      <c r="E55" s="83"/>
      <c r="F55" s="83"/>
    </row>
    <row r="56" spans="1:6" ht="12.75" x14ac:dyDescent="0.2">
      <c r="A56" s="70"/>
      <c r="B56" s="84"/>
    </row>
    <row r="57" spans="1:6" ht="12.75" x14ac:dyDescent="0.2">
      <c r="A57" s="70"/>
    </row>
    <row r="58" spans="1:6" ht="12.75" x14ac:dyDescent="0.2">
      <c r="A58" s="70"/>
      <c r="C58" s="60"/>
      <c r="D58" s="60"/>
    </row>
    <row r="59" spans="1:6" ht="12.75" x14ac:dyDescent="0.2">
      <c r="A59" s="70"/>
      <c r="E59" s="85"/>
    </row>
    <row r="60" spans="1:6" ht="12" x14ac:dyDescent="0.2">
      <c r="B60" s="86"/>
      <c r="C60" s="60"/>
      <c r="D60" s="60"/>
    </row>
    <row r="61" spans="1:6" ht="12" x14ac:dyDescent="0.2">
      <c r="B61" s="87"/>
    </row>
    <row r="62" spans="1:6" ht="12" x14ac:dyDescent="0.2"/>
  </sheetData>
  <mergeCells count="1">
    <mergeCell ref="B41:F41"/>
  </mergeCells>
  <hyperlinks>
    <hyperlink ref="G14" location="'Tabelle 1'!A1" display="'Tabelle 1'!A1"/>
    <hyperlink ref="G17" location="'Diagramm'!A1" display="'Diagramm'!A1"/>
    <hyperlink ref="G20" location="'Tabelle 2.1'!A1" display="'Tabelle 2.1'!A1"/>
    <hyperlink ref="G21" location="'Tabelle 2.2'!A1" display="'Tabelle 2.2'!A1"/>
    <hyperlink ref="G22" location="'Tabelle 2.3'!A1" display="'Tabelle 2.3'!A1"/>
    <hyperlink ref="G23" location="'Tabelle 2.4'!A1" display="'Tabelle 2.4'!A1"/>
    <hyperlink ref="G26" location="'Tabelle 3.1'!A1" display="'Tabelle 3.1'!A1"/>
    <hyperlink ref="G27" location="'Tabelle 3.2'!A1" display="'Tabelle 3.2'!A1"/>
    <hyperlink ref="G28" location="'Tabelle 3.3'!A1" display="'Tabelle 3.3'!A1"/>
    <hyperlink ref="G29" location="'Tabelle 3.4'!A1" display="'Tabelle 3.4'!A1"/>
    <hyperlink ref="G32" location="'Tabelle 4.1'!A1" display="'Tabelle 4.1'!A1"/>
    <hyperlink ref="G33" location="'Tabelle 4.2'!A1" display="'Tabelle 4.2'!A1"/>
    <hyperlink ref="G34" location="'Tabelle 4.3'!A1" display="'Tabelle 4.3'!A1"/>
    <hyperlink ref="G37" location="'Tabelle 5.1'!A1" display="'Tabelle 5.1'!A1"/>
    <hyperlink ref="G38" location="'Tabelle 5.2'!A1" display="'Tabelle 5.2'!A1"/>
    <hyperlink ref="G41" location="'Tabelle 6'!A1" display="'Tabelle 6'!A1"/>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O63"/>
  <sheetViews>
    <sheetView showGridLines="0" zoomScaleNormal="100" workbookViewId="0"/>
  </sheetViews>
  <sheetFormatPr baseColWidth="10" defaultColWidth="8.85546875" defaultRowHeight="15.95" customHeight="1" x14ac:dyDescent="0.2"/>
  <cols>
    <col min="1" max="1" width="3.7109375" style="97" customWidth="1"/>
    <col min="2" max="2" width="18.85546875" style="97" bestFit="1"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5" s="91" customFormat="1" ht="36.75" customHeight="1" x14ac:dyDescent="0.2">
      <c r="A1" s="88"/>
      <c r="B1" s="89"/>
      <c r="C1" s="90"/>
      <c r="D1" s="90"/>
      <c r="E1" s="90"/>
      <c r="F1" s="90"/>
      <c r="G1" s="89"/>
      <c r="H1" s="89"/>
      <c r="I1" s="89"/>
      <c r="J1" s="15" t="s">
        <v>6</v>
      </c>
    </row>
    <row r="2" spans="1:15" s="91" customFormat="1" ht="6.2" customHeight="1" x14ac:dyDescent="0.2">
      <c r="A2" s="92"/>
      <c r="B2" s="93"/>
      <c r="C2" s="93"/>
      <c r="D2" s="93"/>
      <c r="E2" s="93"/>
      <c r="F2" s="93"/>
      <c r="G2" s="93"/>
      <c r="H2" s="93"/>
      <c r="I2" s="93"/>
      <c r="J2" s="93"/>
    </row>
    <row r="3" spans="1:15" s="94" customFormat="1" ht="24.95" customHeight="1" x14ac:dyDescent="0.2">
      <c r="A3" s="569" t="s">
        <v>91</v>
      </c>
      <c r="B3" s="570"/>
      <c r="C3" s="570"/>
      <c r="D3" s="570"/>
      <c r="E3" s="570"/>
      <c r="F3" s="570"/>
      <c r="G3" s="570"/>
      <c r="H3" s="570"/>
      <c r="I3" s="570"/>
      <c r="J3" s="570"/>
    </row>
    <row r="4" spans="1:15" s="94" customFormat="1" ht="12" customHeight="1" x14ac:dyDescent="0.2">
      <c r="A4" s="571" t="s">
        <v>92</v>
      </c>
      <c r="B4" s="571"/>
      <c r="C4" s="571"/>
      <c r="D4" s="571"/>
      <c r="E4" s="571"/>
      <c r="F4" s="571"/>
      <c r="G4" s="571"/>
      <c r="H4" s="571"/>
      <c r="I4" s="571"/>
      <c r="J4" s="571"/>
    </row>
    <row r="5" spans="1:15" s="94" customFormat="1" ht="12" customHeight="1" x14ac:dyDescent="0.2">
      <c r="A5" s="572" t="s">
        <v>57</v>
      </c>
      <c r="B5" s="572"/>
      <c r="C5" s="572"/>
      <c r="D5" s="572"/>
      <c r="E5" s="95"/>
      <c r="F5" s="95"/>
      <c r="G5" s="95"/>
      <c r="H5" s="95"/>
      <c r="I5" s="95"/>
      <c r="J5" s="95"/>
    </row>
    <row r="6" spans="1:15" s="94" customFormat="1" ht="11.25" customHeight="1" x14ac:dyDescent="0.2">
      <c r="A6" s="573"/>
      <c r="B6" s="574"/>
      <c r="C6" s="574"/>
      <c r="D6" s="574"/>
      <c r="E6" s="574"/>
      <c r="F6" s="574"/>
      <c r="G6" s="574"/>
      <c r="H6" s="574"/>
      <c r="I6" s="574"/>
      <c r="J6" s="574"/>
    </row>
    <row r="7" spans="1:15" s="91" customFormat="1" ht="12" customHeight="1" x14ac:dyDescent="0.2">
      <c r="A7" s="575" t="s">
        <v>93</v>
      </c>
      <c r="B7" s="576"/>
      <c r="C7" s="581" t="s">
        <v>94</v>
      </c>
      <c r="D7" s="584" t="s">
        <v>95</v>
      </c>
      <c r="E7" s="585"/>
      <c r="F7" s="585"/>
      <c r="G7" s="585"/>
      <c r="H7" s="586"/>
      <c r="I7" s="587" t="s">
        <v>96</v>
      </c>
      <c r="J7" s="588"/>
      <c r="K7" s="96"/>
      <c r="L7" s="96"/>
      <c r="M7" s="96"/>
      <c r="N7" s="96"/>
      <c r="O7" s="96"/>
    </row>
    <row r="8" spans="1:15" ht="34.5" customHeight="1" x14ac:dyDescent="0.2">
      <c r="A8" s="577"/>
      <c r="B8" s="578"/>
      <c r="C8" s="582"/>
      <c r="D8" s="591" t="s">
        <v>97</v>
      </c>
      <c r="E8" s="591" t="s">
        <v>98</v>
      </c>
      <c r="F8" s="591" t="s">
        <v>99</v>
      </c>
      <c r="G8" s="591" t="s">
        <v>100</v>
      </c>
      <c r="H8" s="591" t="s">
        <v>101</v>
      </c>
      <c r="I8" s="589"/>
      <c r="J8" s="590"/>
    </row>
    <row r="9" spans="1:15" ht="12" customHeight="1" x14ac:dyDescent="0.2">
      <c r="A9" s="577"/>
      <c r="B9" s="578"/>
      <c r="C9" s="582"/>
      <c r="D9" s="592"/>
      <c r="E9" s="592"/>
      <c r="F9" s="592"/>
      <c r="G9" s="592"/>
      <c r="H9" s="592"/>
      <c r="I9" s="98" t="s">
        <v>102</v>
      </c>
      <c r="J9" s="99" t="s">
        <v>103</v>
      </c>
    </row>
    <row r="10" spans="1:15" ht="12" customHeight="1" x14ac:dyDescent="0.2">
      <c r="A10" s="579"/>
      <c r="B10" s="580"/>
      <c r="C10" s="583"/>
      <c r="D10" s="100">
        <v>1</v>
      </c>
      <c r="E10" s="100">
        <v>2</v>
      </c>
      <c r="F10" s="100">
        <v>3</v>
      </c>
      <c r="G10" s="100">
        <v>4</v>
      </c>
      <c r="H10" s="100">
        <v>5</v>
      </c>
      <c r="I10" s="100">
        <v>6</v>
      </c>
      <c r="J10" s="100">
        <v>7</v>
      </c>
      <c r="K10" s="101"/>
    </row>
    <row r="11" spans="1:15" s="110" customFormat="1" ht="18" customHeight="1" x14ac:dyDescent="0.2">
      <c r="A11" s="102" t="s">
        <v>66</v>
      </c>
      <c r="B11" s="103"/>
      <c r="C11" s="104"/>
      <c r="D11" s="105"/>
      <c r="E11" s="106"/>
      <c r="F11" s="106"/>
      <c r="G11" s="106"/>
      <c r="H11" s="107"/>
      <c r="I11" s="108"/>
      <c r="J11" s="109"/>
    </row>
    <row r="12" spans="1:15" s="110" customFormat="1" ht="13.5" customHeight="1" x14ac:dyDescent="0.2">
      <c r="A12" s="111" t="s">
        <v>104</v>
      </c>
      <c r="B12" s="112"/>
      <c r="C12" s="113">
        <v>100</v>
      </c>
      <c r="D12" s="114">
        <v>274343</v>
      </c>
      <c r="E12" s="114">
        <v>270858</v>
      </c>
      <c r="F12" s="114">
        <v>272375</v>
      </c>
      <c r="G12" s="114">
        <v>273544</v>
      </c>
      <c r="H12" s="114">
        <v>273783</v>
      </c>
      <c r="I12" s="115">
        <v>560</v>
      </c>
      <c r="J12" s="116">
        <v>0.20454155298174101</v>
      </c>
      <c r="N12" s="117"/>
    </row>
    <row r="13" spans="1:15" s="110" customFormat="1" ht="13.5" customHeight="1" x14ac:dyDescent="0.2">
      <c r="A13" s="118" t="s">
        <v>105</v>
      </c>
      <c r="B13" s="119" t="s">
        <v>106</v>
      </c>
      <c r="C13" s="113">
        <v>50.819594449284288</v>
      </c>
      <c r="D13" s="114">
        <v>139420</v>
      </c>
      <c r="E13" s="114">
        <v>137465</v>
      </c>
      <c r="F13" s="114">
        <v>138014</v>
      </c>
      <c r="G13" s="114">
        <v>138283</v>
      </c>
      <c r="H13" s="114">
        <v>138490</v>
      </c>
      <c r="I13" s="115">
        <v>930</v>
      </c>
      <c r="J13" s="116">
        <v>0.67152863022600906</v>
      </c>
    </row>
    <row r="14" spans="1:15" s="110" customFormat="1" ht="13.5" customHeight="1" x14ac:dyDescent="0.2">
      <c r="A14" s="120"/>
      <c r="B14" s="119" t="s">
        <v>107</v>
      </c>
      <c r="C14" s="113">
        <v>49.180405550715712</v>
      </c>
      <c r="D14" s="114">
        <v>134923</v>
      </c>
      <c r="E14" s="114">
        <v>133393</v>
      </c>
      <c r="F14" s="114">
        <v>134361</v>
      </c>
      <c r="G14" s="114">
        <v>135261</v>
      </c>
      <c r="H14" s="114">
        <v>135293</v>
      </c>
      <c r="I14" s="115">
        <v>-370</v>
      </c>
      <c r="J14" s="116">
        <v>-0.27348052005647006</v>
      </c>
    </row>
    <row r="15" spans="1:15" s="110" customFormat="1" ht="13.5" customHeight="1" x14ac:dyDescent="0.2">
      <c r="A15" s="118" t="s">
        <v>105</v>
      </c>
      <c r="B15" s="121" t="s">
        <v>108</v>
      </c>
      <c r="C15" s="113">
        <v>9.1177832129852039</v>
      </c>
      <c r="D15" s="114">
        <v>25014</v>
      </c>
      <c r="E15" s="114">
        <v>22827</v>
      </c>
      <c r="F15" s="114">
        <v>23526</v>
      </c>
      <c r="G15" s="114">
        <v>24144</v>
      </c>
      <c r="H15" s="114">
        <v>24229</v>
      </c>
      <c r="I15" s="115">
        <v>785</v>
      </c>
      <c r="J15" s="116">
        <v>3.2399191052045069</v>
      </c>
    </row>
    <row r="16" spans="1:15" s="110" customFormat="1" ht="13.5" customHeight="1" x14ac:dyDescent="0.2">
      <c r="A16" s="118"/>
      <c r="B16" s="121" t="s">
        <v>109</v>
      </c>
      <c r="C16" s="113">
        <v>71.195182672785521</v>
      </c>
      <c r="D16" s="114">
        <v>195319</v>
      </c>
      <c r="E16" s="114">
        <v>194439</v>
      </c>
      <c r="F16" s="114">
        <v>195801</v>
      </c>
      <c r="G16" s="114">
        <v>196494</v>
      </c>
      <c r="H16" s="114">
        <v>196988</v>
      </c>
      <c r="I16" s="115">
        <v>-1669</v>
      </c>
      <c r="J16" s="116">
        <v>-0.8472597315572522</v>
      </c>
    </row>
    <row r="17" spans="1:10" s="110" customFormat="1" ht="13.5" customHeight="1" x14ac:dyDescent="0.2">
      <c r="A17" s="118"/>
      <c r="B17" s="121" t="s">
        <v>110</v>
      </c>
      <c r="C17" s="113">
        <v>18.748428062680659</v>
      </c>
      <c r="D17" s="114">
        <v>51435</v>
      </c>
      <c r="E17" s="114">
        <v>51065</v>
      </c>
      <c r="F17" s="114">
        <v>50583</v>
      </c>
      <c r="G17" s="114">
        <v>50413</v>
      </c>
      <c r="H17" s="114">
        <v>50130</v>
      </c>
      <c r="I17" s="115">
        <v>1305</v>
      </c>
      <c r="J17" s="116">
        <v>2.6032315978456015</v>
      </c>
    </row>
    <row r="18" spans="1:10" s="110" customFormat="1" ht="13.5" customHeight="1" x14ac:dyDescent="0.2">
      <c r="A18" s="120"/>
      <c r="B18" s="121" t="s">
        <v>111</v>
      </c>
      <c r="C18" s="113">
        <v>0.93860605154860888</v>
      </c>
      <c r="D18" s="114">
        <v>2575</v>
      </c>
      <c r="E18" s="114">
        <v>2527</v>
      </c>
      <c r="F18" s="114">
        <v>2465</v>
      </c>
      <c r="G18" s="114">
        <v>2493</v>
      </c>
      <c r="H18" s="114">
        <v>2436</v>
      </c>
      <c r="I18" s="115">
        <v>139</v>
      </c>
      <c r="J18" s="116">
        <v>5.7060755336617408</v>
      </c>
    </row>
    <row r="19" spans="1:10" s="110" customFormat="1" ht="13.5" customHeight="1" x14ac:dyDescent="0.2">
      <c r="A19" s="120"/>
      <c r="B19" s="121" t="s">
        <v>112</v>
      </c>
      <c r="C19" s="113">
        <v>0.34008522178440859</v>
      </c>
      <c r="D19" s="114">
        <v>933</v>
      </c>
      <c r="E19" s="114">
        <v>893</v>
      </c>
      <c r="F19" s="114">
        <v>846</v>
      </c>
      <c r="G19" s="114">
        <v>831</v>
      </c>
      <c r="H19" s="114">
        <v>876</v>
      </c>
      <c r="I19" s="115">
        <v>57</v>
      </c>
      <c r="J19" s="116">
        <v>6.506849315068493</v>
      </c>
    </row>
    <row r="20" spans="1:10" s="110" customFormat="1" ht="13.5" customHeight="1" x14ac:dyDescent="0.2">
      <c r="A20" s="118" t="s">
        <v>113</v>
      </c>
      <c r="B20" s="122" t="s">
        <v>114</v>
      </c>
      <c r="C20" s="113">
        <v>67.570887538592203</v>
      </c>
      <c r="D20" s="114">
        <v>185376</v>
      </c>
      <c r="E20" s="114">
        <v>185070</v>
      </c>
      <c r="F20" s="114">
        <v>186183</v>
      </c>
      <c r="G20" s="114">
        <v>187191</v>
      </c>
      <c r="H20" s="114">
        <v>188142</v>
      </c>
      <c r="I20" s="115">
        <v>-2766</v>
      </c>
      <c r="J20" s="116">
        <v>-1.4701661510986384</v>
      </c>
    </row>
    <row r="21" spans="1:10" s="110" customFormat="1" ht="13.5" customHeight="1" x14ac:dyDescent="0.2">
      <c r="A21" s="120"/>
      <c r="B21" s="122" t="s">
        <v>115</v>
      </c>
      <c r="C21" s="113">
        <v>32.429112461407797</v>
      </c>
      <c r="D21" s="114">
        <v>88967</v>
      </c>
      <c r="E21" s="114">
        <v>85788</v>
      </c>
      <c r="F21" s="114">
        <v>86192</v>
      </c>
      <c r="G21" s="114">
        <v>86353</v>
      </c>
      <c r="H21" s="114">
        <v>85641</v>
      </c>
      <c r="I21" s="115">
        <v>3326</v>
      </c>
      <c r="J21" s="116">
        <v>3.8836538573813946</v>
      </c>
    </row>
    <row r="22" spans="1:10" s="110" customFormat="1" ht="13.5" customHeight="1" x14ac:dyDescent="0.2">
      <c r="A22" s="118" t="s">
        <v>113</v>
      </c>
      <c r="B22" s="122" t="s">
        <v>116</v>
      </c>
      <c r="C22" s="113">
        <v>92.865135979412628</v>
      </c>
      <c r="D22" s="114">
        <v>254769</v>
      </c>
      <c r="E22" s="114">
        <v>251956</v>
      </c>
      <c r="F22" s="114">
        <v>253301</v>
      </c>
      <c r="G22" s="114">
        <v>254588</v>
      </c>
      <c r="H22" s="114">
        <v>254932</v>
      </c>
      <c r="I22" s="115">
        <v>-163</v>
      </c>
      <c r="J22" s="116">
        <v>-6.3938618925831206E-2</v>
      </c>
    </row>
    <row r="23" spans="1:10" s="110" customFormat="1" ht="13.5" customHeight="1" x14ac:dyDescent="0.2">
      <c r="A23" s="123"/>
      <c r="B23" s="124" t="s">
        <v>117</v>
      </c>
      <c r="C23" s="125">
        <v>7.1166386603631224</v>
      </c>
      <c r="D23" s="114">
        <v>19524</v>
      </c>
      <c r="E23" s="114">
        <v>18848</v>
      </c>
      <c r="F23" s="114">
        <v>19019</v>
      </c>
      <c r="G23" s="114">
        <v>18902</v>
      </c>
      <c r="H23" s="114">
        <v>18799</v>
      </c>
      <c r="I23" s="115">
        <v>725</v>
      </c>
      <c r="J23" s="116">
        <v>3.8565881163891698</v>
      </c>
    </row>
    <row r="24" spans="1:10" s="110" customFormat="1" ht="18" customHeight="1" x14ac:dyDescent="0.2">
      <c r="A24" s="126" t="s">
        <v>118</v>
      </c>
      <c r="B24" s="103"/>
      <c r="C24" s="127"/>
      <c r="D24" s="128"/>
      <c r="E24" s="129"/>
      <c r="F24" s="129"/>
      <c r="G24" s="129"/>
      <c r="H24" s="130"/>
      <c r="I24" s="131"/>
      <c r="J24" s="132"/>
    </row>
    <row r="25" spans="1:10" s="110" customFormat="1" ht="15.75" customHeight="1" x14ac:dyDescent="0.2">
      <c r="A25" s="111" t="s">
        <v>119</v>
      </c>
      <c r="B25" s="112"/>
      <c r="C25" s="133"/>
      <c r="D25" s="134"/>
      <c r="E25" s="135"/>
      <c r="F25" s="135"/>
      <c r="G25" s="135"/>
      <c r="H25" s="136"/>
      <c r="I25" s="137"/>
      <c r="J25" s="138"/>
    </row>
    <row r="26" spans="1:10" s="110" customFormat="1" ht="13.5" customHeight="1" x14ac:dyDescent="0.2">
      <c r="A26" s="111" t="s">
        <v>104</v>
      </c>
      <c r="B26" s="112"/>
      <c r="C26" s="113">
        <v>100</v>
      </c>
      <c r="D26" s="139">
        <v>33724</v>
      </c>
      <c r="E26" s="114">
        <v>33051</v>
      </c>
      <c r="F26" s="114">
        <v>34304</v>
      </c>
      <c r="G26" s="114">
        <v>36096</v>
      </c>
      <c r="H26" s="140">
        <v>35617</v>
      </c>
      <c r="I26" s="115">
        <v>-1893</v>
      </c>
      <c r="J26" s="116">
        <v>-5.3148777269281524</v>
      </c>
    </row>
    <row r="27" spans="1:10" s="110" customFormat="1" ht="13.5" customHeight="1" x14ac:dyDescent="0.2">
      <c r="A27" s="118" t="s">
        <v>105</v>
      </c>
      <c r="B27" s="119" t="s">
        <v>106</v>
      </c>
      <c r="C27" s="113">
        <v>47.669315620922788</v>
      </c>
      <c r="D27" s="115">
        <v>16076</v>
      </c>
      <c r="E27" s="114">
        <v>15727</v>
      </c>
      <c r="F27" s="114">
        <v>16299</v>
      </c>
      <c r="G27" s="114">
        <v>16932</v>
      </c>
      <c r="H27" s="140">
        <v>16689</v>
      </c>
      <c r="I27" s="115">
        <v>-613</v>
      </c>
      <c r="J27" s="116">
        <v>-3.6730780753789922</v>
      </c>
    </row>
    <row r="28" spans="1:10" s="110" customFormat="1" ht="13.5" customHeight="1" x14ac:dyDescent="0.2">
      <c r="A28" s="120"/>
      <c r="B28" s="119" t="s">
        <v>107</v>
      </c>
      <c r="C28" s="113">
        <v>52.330684379077212</v>
      </c>
      <c r="D28" s="115">
        <v>17648</v>
      </c>
      <c r="E28" s="114">
        <v>17324</v>
      </c>
      <c r="F28" s="114">
        <v>18005</v>
      </c>
      <c r="G28" s="114">
        <v>19164</v>
      </c>
      <c r="H28" s="140">
        <v>18928</v>
      </c>
      <c r="I28" s="115">
        <v>-1280</v>
      </c>
      <c r="J28" s="116">
        <v>-6.7624683009298394</v>
      </c>
    </row>
    <row r="29" spans="1:10" s="110" customFormat="1" ht="13.5" customHeight="1" x14ac:dyDescent="0.2">
      <c r="A29" s="118" t="s">
        <v>105</v>
      </c>
      <c r="B29" s="121" t="s">
        <v>108</v>
      </c>
      <c r="C29" s="113">
        <v>23.247538844739651</v>
      </c>
      <c r="D29" s="115">
        <v>7840</v>
      </c>
      <c r="E29" s="114">
        <v>7758</v>
      </c>
      <c r="F29" s="114">
        <v>8218</v>
      </c>
      <c r="G29" s="114">
        <v>8767</v>
      </c>
      <c r="H29" s="140">
        <v>8403</v>
      </c>
      <c r="I29" s="115">
        <v>-563</v>
      </c>
      <c r="J29" s="116">
        <v>-6.6999880994882783</v>
      </c>
    </row>
    <row r="30" spans="1:10" s="110" customFormat="1" ht="13.5" customHeight="1" x14ac:dyDescent="0.2">
      <c r="A30" s="118"/>
      <c r="B30" s="121" t="s">
        <v>109</v>
      </c>
      <c r="C30" s="113">
        <v>44.902739888506702</v>
      </c>
      <c r="D30" s="115">
        <v>15143</v>
      </c>
      <c r="E30" s="114">
        <v>14699</v>
      </c>
      <c r="F30" s="114">
        <v>15124</v>
      </c>
      <c r="G30" s="114">
        <v>15890</v>
      </c>
      <c r="H30" s="140">
        <v>15765</v>
      </c>
      <c r="I30" s="115">
        <v>-622</v>
      </c>
      <c r="J30" s="116">
        <v>-3.9454487789406913</v>
      </c>
    </row>
    <row r="31" spans="1:10" s="110" customFormat="1" ht="13.5" customHeight="1" x14ac:dyDescent="0.2">
      <c r="A31" s="118"/>
      <c r="B31" s="121" t="s">
        <v>110</v>
      </c>
      <c r="C31" s="113">
        <v>13.388091566836675</v>
      </c>
      <c r="D31" s="115">
        <v>4515</v>
      </c>
      <c r="E31" s="114">
        <v>4460</v>
      </c>
      <c r="F31" s="114">
        <v>4652</v>
      </c>
      <c r="G31" s="114">
        <v>4869</v>
      </c>
      <c r="H31" s="140">
        <v>4992</v>
      </c>
      <c r="I31" s="115">
        <v>-477</v>
      </c>
      <c r="J31" s="116">
        <v>-9.5552884615384617</v>
      </c>
    </row>
    <row r="32" spans="1:10" s="110" customFormat="1" ht="13.5" customHeight="1" x14ac:dyDescent="0.2">
      <c r="A32" s="120"/>
      <c r="B32" s="121" t="s">
        <v>111</v>
      </c>
      <c r="C32" s="113">
        <v>18.461629699916973</v>
      </c>
      <c r="D32" s="115">
        <v>6226</v>
      </c>
      <c r="E32" s="114">
        <v>6134</v>
      </c>
      <c r="F32" s="114">
        <v>6310</v>
      </c>
      <c r="G32" s="114">
        <v>6570</v>
      </c>
      <c r="H32" s="140">
        <v>6457</v>
      </c>
      <c r="I32" s="115">
        <v>-231</v>
      </c>
      <c r="J32" s="116">
        <v>-3.5775127768313459</v>
      </c>
    </row>
    <row r="33" spans="1:10" s="110" customFormat="1" ht="13.5" customHeight="1" x14ac:dyDescent="0.2">
      <c r="A33" s="120"/>
      <c r="B33" s="121" t="s">
        <v>112</v>
      </c>
      <c r="C33" s="113">
        <v>1.7672873917684735</v>
      </c>
      <c r="D33" s="115">
        <v>596</v>
      </c>
      <c r="E33" s="114">
        <v>609</v>
      </c>
      <c r="F33" s="114">
        <v>645</v>
      </c>
      <c r="G33" s="114">
        <v>678</v>
      </c>
      <c r="H33" s="140">
        <v>681</v>
      </c>
      <c r="I33" s="115">
        <v>-85</v>
      </c>
      <c r="J33" s="116">
        <v>-12.481644640234949</v>
      </c>
    </row>
    <row r="34" spans="1:10" s="110" customFormat="1" ht="13.5" customHeight="1" x14ac:dyDescent="0.2">
      <c r="A34" s="118" t="s">
        <v>113</v>
      </c>
      <c r="B34" s="122" t="s">
        <v>116</v>
      </c>
      <c r="C34" s="113">
        <v>91.31775590084213</v>
      </c>
      <c r="D34" s="115">
        <v>30796</v>
      </c>
      <c r="E34" s="114">
        <v>30344</v>
      </c>
      <c r="F34" s="114">
        <v>31432</v>
      </c>
      <c r="G34" s="114">
        <v>33093</v>
      </c>
      <c r="H34" s="140">
        <v>32672</v>
      </c>
      <c r="I34" s="115">
        <v>-1876</v>
      </c>
      <c r="J34" s="116">
        <v>-5.7419196865817828</v>
      </c>
    </row>
    <row r="35" spans="1:10" s="110" customFormat="1" ht="13.5" customHeight="1" x14ac:dyDescent="0.2">
      <c r="A35" s="118"/>
      <c r="B35" s="119" t="s">
        <v>117</v>
      </c>
      <c r="C35" s="113">
        <v>8.554738465187997</v>
      </c>
      <c r="D35" s="115">
        <v>2885</v>
      </c>
      <c r="E35" s="114">
        <v>2664</v>
      </c>
      <c r="F35" s="114">
        <v>2829</v>
      </c>
      <c r="G35" s="114">
        <v>2951</v>
      </c>
      <c r="H35" s="140">
        <v>2897</v>
      </c>
      <c r="I35" s="115">
        <v>-12</v>
      </c>
      <c r="J35" s="116">
        <v>-0.41422160856057993</v>
      </c>
    </row>
    <row r="36" spans="1:10" s="110" customFormat="1" ht="18" customHeight="1" x14ac:dyDescent="0.2">
      <c r="A36" s="111" t="s">
        <v>120</v>
      </c>
      <c r="B36" s="112"/>
      <c r="C36" s="141"/>
      <c r="D36" s="134"/>
      <c r="E36" s="135"/>
      <c r="F36" s="135"/>
      <c r="G36" s="135"/>
      <c r="H36" s="136"/>
      <c r="I36" s="137"/>
      <c r="J36" s="138"/>
    </row>
    <row r="37" spans="1:10" s="110" customFormat="1" ht="13.5" customHeight="1" x14ac:dyDescent="0.2">
      <c r="A37" s="111" t="s">
        <v>104</v>
      </c>
      <c r="B37" s="112"/>
      <c r="C37" s="113">
        <v>100</v>
      </c>
      <c r="D37" s="139">
        <v>21443</v>
      </c>
      <c r="E37" s="114">
        <v>21393</v>
      </c>
      <c r="F37" s="114">
        <v>22418</v>
      </c>
      <c r="G37" s="114">
        <v>23629</v>
      </c>
      <c r="H37" s="140">
        <v>23392</v>
      </c>
      <c r="I37" s="115">
        <v>-1949</v>
      </c>
      <c r="J37" s="116">
        <v>-8.3319083447332414</v>
      </c>
    </row>
    <row r="38" spans="1:10" s="110" customFormat="1" ht="13.5" customHeight="1" x14ac:dyDescent="0.2">
      <c r="A38" s="118" t="s">
        <v>105</v>
      </c>
      <c r="B38" s="119" t="s">
        <v>106</v>
      </c>
      <c r="C38" s="113">
        <v>48.570629109732778</v>
      </c>
      <c r="D38" s="115">
        <v>10415</v>
      </c>
      <c r="E38" s="114">
        <v>10433</v>
      </c>
      <c r="F38" s="114">
        <v>10908</v>
      </c>
      <c r="G38" s="114">
        <v>11337</v>
      </c>
      <c r="H38" s="140">
        <v>11207</v>
      </c>
      <c r="I38" s="115">
        <v>-792</v>
      </c>
      <c r="J38" s="116">
        <v>-7.0670116891228698</v>
      </c>
    </row>
    <row r="39" spans="1:10" s="110" customFormat="1" ht="13.5" customHeight="1" x14ac:dyDescent="0.2">
      <c r="A39" s="120"/>
      <c r="B39" s="119" t="s">
        <v>107</v>
      </c>
      <c r="C39" s="113">
        <v>51.429370890267222</v>
      </c>
      <c r="D39" s="115">
        <v>11028</v>
      </c>
      <c r="E39" s="114">
        <v>10960</v>
      </c>
      <c r="F39" s="114">
        <v>11510</v>
      </c>
      <c r="G39" s="114">
        <v>12292</v>
      </c>
      <c r="H39" s="140">
        <v>12185</v>
      </c>
      <c r="I39" s="115">
        <v>-1157</v>
      </c>
      <c r="J39" s="116">
        <v>-9.4952810832991386</v>
      </c>
    </row>
    <row r="40" spans="1:10" s="110" customFormat="1" ht="13.5" customHeight="1" x14ac:dyDescent="0.2">
      <c r="A40" s="118" t="s">
        <v>105</v>
      </c>
      <c r="B40" s="121" t="s">
        <v>108</v>
      </c>
      <c r="C40" s="113">
        <v>29.207666837662639</v>
      </c>
      <c r="D40" s="115">
        <v>6263</v>
      </c>
      <c r="E40" s="114">
        <v>6394</v>
      </c>
      <c r="F40" s="114">
        <v>6731</v>
      </c>
      <c r="G40" s="114">
        <v>7166</v>
      </c>
      <c r="H40" s="140">
        <v>6836</v>
      </c>
      <c r="I40" s="115">
        <v>-573</v>
      </c>
      <c r="J40" s="116">
        <v>-8.3820947922761846</v>
      </c>
    </row>
    <row r="41" spans="1:10" s="110" customFormat="1" ht="13.5" customHeight="1" x14ac:dyDescent="0.2">
      <c r="A41" s="118"/>
      <c r="B41" s="121" t="s">
        <v>109</v>
      </c>
      <c r="C41" s="113">
        <v>28.918528191018048</v>
      </c>
      <c r="D41" s="115">
        <v>6201</v>
      </c>
      <c r="E41" s="114">
        <v>6121</v>
      </c>
      <c r="F41" s="114">
        <v>6424</v>
      </c>
      <c r="G41" s="114">
        <v>6780</v>
      </c>
      <c r="H41" s="140">
        <v>6836</v>
      </c>
      <c r="I41" s="115">
        <v>-635</v>
      </c>
      <c r="J41" s="116">
        <v>-9.2890579286132233</v>
      </c>
    </row>
    <row r="42" spans="1:10" s="110" customFormat="1" ht="13.5" customHeight="1" x14ac:dyDescent="0.2">
      <c r="A42" s="118"/>
      <c r="B42" s="121" t="s">
        <v>110</v>
      </c>
      <c r="C42" s="113">
        <v>13.566198759501935</v>
      </c>
      <c r="D42" s="115">
        <v>2909</v>
      </c>
      <c r="E42" s="114">
        <v>2882</v>
      </c>
      <c r="F42" s="114">
        <v>3097</v>
      </c>
      <c r="G42" s="114">
        <v>3267</v>
      </c>
      <c r="H42" s="140">
        <v>3409</v>
      </c>
      <c r="I42" s="115">
        <v>-500</v>
      </c>
      <c r="J42" s="116">
        <v>-14.667057788207686</v>
      </c>
    </row>
    <row r="43" spans="1:10" s="110" customFormat="1" ht="13.5" customHeight="1" x14ac:dyDescent="0.2">
      <c r="A43" s="120"/>
      <c r="B43" s="121" t="s">
        <v>111</v>
      </c>
      <c r="C43" s="113">
        <v>28.307606211817376</v>
      </c>
      <c r="D43" s="115">
        <v>6070</v>
      </c>
      <c r="E43" s="114">
        <v>5996</v>
      </c>
      <c r="F43" s="114">
        <v>6166</v>
      </c>
      <c r="G43" s="114">
        <v>6416</v>
      </c>
      <c r="H43" s="140">
        <v>6311</v>
      </c>
      <c r="I43" s="115">
        <v>-241</v>
      </c>
      <c r="J43" s="116">
        <v>-3.8187292029789255</v>
      </c>
    </row>
    <row r="44" spans="1:10" s="110" customFormat="1" ht="13.5" customHeight="1" x14ac:dyDescent="0.2">
      <c r="A44" s="120"/>
      <c r="B44" s="121" t="s">
        <v>112</v>
      </c>
      <c r="C44" s="113">
        <v>2.6162383994776852</v>
      </c>
      <c r="D44" s="115">
        <v>561</v>
      </c>
      <c r="E44" s="114">
        <v>583</v>
      </c>
      <c r="F44" s="114">
        <v>615</v>
      </c>
      <c r="G44" s="114">
        <v>638</v>
      </c>
      <c r="H44" s="140">
        <v>653</v>
      </c>
      <c r="I44" s="115">
        <v>-92</v>
      </c>
      <c r="J44" s="116">
        <v>-14.088820826952526</v>
      </c>
    </row>
    <row r="45" spans="1:10" s="110" customFormat="1" ht="13.5" customHeight="1" x14ac:dyDescent="0.2">
      <c r="A45" s="118" t="s">
        <v>113</v>
      </c>
      <c r="B45" s="122" t="s">
        <v>116</v>
      </c>
      <c r="C45" s="113">
        <v>90.775544466725734</v>
      </c>
      <c r="D45" s="115">
        <v>19465</v>
      </c>
      <c r="E45" s="114">
        <v>19527</v>
      </c>
      <c r="F45" s="114">
        <v>20400</v>
      </c>
      <c r="G45" s="114">
        <v>21513</v>
      </c>
      <c r="H45" s="140">
        <v>21281</v>
      </c>
      <c r="I45" s="115">
        <v>-1816</v>
      </c>
      <c r="J45" s="116">
        <v>-8.5334335792490954</v>
      </c>
    </row>
    <row r="46" spans="1:10" s="110" customFormat="1" ht="13.5" customHeight="1" x14ac:dyDescent="0.2">
      <c r="A46" s="118"/>
      <c r="B46" s="119" t="s">
        <v>117</v>
      </c>
      <c r="C46" s="113">
        <v>9.0239238912465609</v>
      </c>
      <c r="D46" s="115">
        <v>1935</v>
      </c>
      <c r="E46" s="114">
        <v>1824</v>
      </c>
      <c r="F46" s="114">
        <v>1976</v>
      </c>
      <c r="G46" s="114">
        <v>2064</v>
      </c>
      <c r="H46" s="140">
        <v>2063</v>
      </c>
      <c r="I46" s="115">
        <v>-128</v>
      </c>
      <c r="J46" s="116">
        <v>-6.2045564711585071</v>
      </c>
    </row>
    <row r="47" spans="1:10" s="110" customFormat="1" ht="18" customHeight="1" x14ac:dyDescent="0.2">
      <c r="A47" s="111" t="s">
        <v>121</v>
      </c>
      <c r="B47" s="112"/>
      <c r="C47" s="141"/>
      <c r="D47" s="134"/>
      <c r="E47" s="135"/>
      <c r="F47" s="135"/>
      <c r="G47" s="135"/>
      <c r="H47" s="136"/>
      <c r="I47" s="137"/>
      <c r="J47" s="138"/>
    </row>
    <row r="48" spans="1:10" s="110" customFormat="1" ht="13.5" customHeight="1" x14ac:dyDescent="0.2">
      <c r="A48" s="111" t="s">
        <v>104</v>
      </c>
      <c r="B48" s="112"/>
      <c r="C48" s="113">
        <v>100</v>
      </c>
      <c r="D48" s="139">
        <v>12281</v>
      </c>
      <c r="E48" s="114">
        <v>11658</v>
      </c>
      <c r="F48" s="114">
        <v>11886</v>
      </c>
      <c r="G48" s="114">
        <v>12467</v>
      </c>
      <c r="H48" s="140">
        <v>12225</v>
      </c>
      <c r="I48" s="115">
        <v>56</v>
      </c>
      <c r="J48" s="116">
        <v>0.45807770961145194</v>
      </c>
    </row>
    <row r="49" spans="1:12" s="110" customFormat="1" ht="13.5" customHeight="1" x14ac:dyDescent="0.2">
      <c r="A49" s="118" t="s">
        <v>105</v>
      </c>
      <c r="B49" s="119" t="s">
        <v>106</v>
      </c>
      <c r="C49" s="113">
        <v>46.095594821268627</v>
      </c>
      <c r="D49" s="115">
        <v>5661</v>
      </c>
      <c r="E49" s="114">
        <v>5294</v>
      </c>
      <c r="F49" s="114">
        <v>5391</v>
      </c>
      <c r="G49" s="114">
        <v>5595</v>
      </c>
      <c r="H49" s="140">
        <v>5482</v>
      </c>
      <c r="I49" s="115">
        <v>179</v>
      </c>
      <c r="J49" s="116">
        <v>3.2652316672747173</v>
      </c>
    </row>
    <row r="50" spans="1:12" s="110" customFormat="1" ht="13.5" customHeight="1" x14ac:dyDescent="0.2">
      <c r="A50" s="120"/>
      <c r="B50" s="119" t="s">
        <v>107</v>
      </c>
      <c r="C50" s="113">
        <v>53.904405178731373</v>
      </c>
      <c r="D50" s="115">
        <v>6620</v>
      </c>
      <c r="E50" s="114">
        <v>6364</v>
      </c>
      <c r="F50" s="114">
        <v>6495</v>
      </c>
      <c r="G50" s="114">
        <v>6872</v>
      </c>
      <c r="H50" s="140">
        <v>6743</v>
      </c>
      <c r="I50" s="115">
        <v>-123</v>
      </c>
      <c r="J50" s="116">
        <v>-1.8241138958920362</v>
      </c>
    </row>
    <row r="51" spans="1:12" s="110" customFormat="1" ht="13.5" customHeight="1" x14ac:dyDescent="0.2">
      <c r="A51" s="118" t="s">
        <v>105</v>
      </c>
      <c r="B51" s="121" t="s">
        <v>108</v>
      </c>
      <c r="C51" s="113">
        <v>12.84097386206335</v>
      </c>
      <c r="D51" s="115">
        <v>1577</v>
      </c>
      <c r="E51" s="114">
        <v>1364</v>
      </c>
      <c r="F51" s="114">
        <v>1487</v>
      </c>
      <c r="G51" s="114">
        <v>1601</v>
      </c>
      <c r="H51" s="140">
        <v>1567</v>
      </c>
      <c r="I51" s="115">
        <v>10</v>
      </c>
      <c r="J51" s="116">
        <v>0.63816209317166561</v>
      </c>
    </row>
    <row r="52" spans="1:12" s="110" customFormat="1" ht="13.5" customHeight="1" x14ac:dyDescent="0.2">
      <c r="A52" s="118"/>
      <c r="B52" s="121" t="s">
        <v>109</v>
      </c>
      <c r="C52" s="113">
        <v>72.811660288250138</v>
      </c>
      <c r="D52" s="115">
        <v>8942</v>
      </c>
      <c r="E52" s="114">
        <v>8578</v>
      </c>
      <c r="F52" s="114">
        <v>8700</v>
      </c>
      <c r="G52" s="114">
        <v>9110</v>
      </c>
      <c r="H52" s="140">
        <v>8929</v>
      </c>
      <c r="I52" s="115">
        <v>13</v>
      </c>
      <c r="J52" s="116">
        <v>0.14559301153544629</v>
      </c>
    </row>
    <row r="53" spans="1:12" s="110" customFormat="1" ht="13.5" customHeight="1" x14ac:dyDescent="0.2">
      <c r="A53" s="118"/>
      <c r="B53" s="121" t="s">
        <v>110</v>
      </c>
      <c r="C53" s="113">
        <v>13.07711098444752</v>
      </c>
      <c r="D53" s="115">
        <v>1606</v>
      </c>
      <c r="E53" s="114">
        <v>1578</v>
      </c>
      <c r="F53" s="114">
        <v>1555</v>
      </c>
      <c r="G53" s="114">
        <v>1602</v>
      </c>
      <c r="H53" s="140">
        <v>1583</v>
      </c>
      <c r="I53" s="115">
        <v>23</v>
      </c>
      <c r="J53" s="116">
        <v>1.4529374605180039</v>
      </c>
    </row>
    <row r="54" spans="1:12" s="110" customFormat="1" ht="13.5" customHeight="1" x14ac:dyDescent="0.2">
      <c r="A54" s="120"/>
      <c r="B54" s="121" t="s">
        <v>111</v>
      </c>
      <c r="C54" s="113">
        <v>1.2702548652389871</v>
      </c>
      <c r="D54" s="115">
        <v>156</v>
      </c>
      <c r="E54" s="114">
        <v>138</v>
      </c>
      <c r="F54" s="114">
        <v>144</v>
      </c>
      <c r="G54" s="114">
        <v>154</v>
      </c>
      <c r="H54" s="140">
        <v>146</v>
      </c>
      <c r="I54" s="115">
        <v>10</v>
      </c>
      <c r="J54" s="116">
        <v>6.8493150684931505</v>
      </c>
    </row>
    <row r="55" spans="1:12" s="110" customFormat="1" ht="13.5" customHeight="1" x14ac:dyDescent="0.2">
      <c r="A55" s="120"/>
      <c r="B55" s="121" t="s">
        <v>112</v>
      </c>
      <c r="C55" s="113">
        <v>0.28499307873951635</v>
      </c>
      <c r="D55" s="115">
        <v>35</v>
      </c>
      <c r="E55" s="114">
        <v>26</v>
      </c>
      <c r="F55" s="114">
        <v>30</v>
      </c>
      <c r="G55" s="114">
        <v>40</v>
      </c>
      <c r="H55" s="140">
        <v>28</v>
      </c>
      <c r="I55" s="115">
        <v>7</v>
      </c>
      <c r="J55" s="116">
        <v>25</v>
      </c>
    </row>
    <row r="56" spans="1:12" s="110" customFormat="1" ht="13.5" customHeight="1" x14ac:dyDescent="0.2">
      <c r="A56" s="118" t="s">
        <v>113</v>
      </c>
      <c r="B56" s="122" t="s">
        <v>116</v>
      </c>
      <c r="C56" s="113">
        <v>92.264473577070277</v>
      </c>
      <c r="D56" s="115">
        <v>11331</v>
      </c>
      <c r="E56" s="114">
        <v>10817</v>
      </c>
      <c r="F56" s="114">
        <v>11032</v>
      </c>
      <c r="G56" s="114">
        <v>11580</v>
      </c>
      <c r="H56" s="140">
        <v>11391</v>
      </c>
      <c r="I56" s="115">
        <v>-60</v>
      </c>
      <c r="J56" s="116">
        <v>-0.52673163023439562</v>
      </c>
    </row>
    <row r="57" spans="1:12" s="110" customFormat="1" ht="13.5" customHeight="1" x14ac:dyDescent="0.2">
      <c r="A57" s="142"/>
      <c r="B57" s="124" t="s">
        <v>117</v>
      </c>
      <c r="C57" s="125">
        <v>7.7355264229297287</v>
      </c>
      <c r="D57" s="143">
        <v>950</v>
      </c>
      <c r="E57" s="144">
        <v>840</v>
      </c>
      <c r="F57" s="144">
        <v>853</v>
      </c>
      <c r="G57" s="144">
        <v>887</v>
      </c>
      <c r="H57" s="145">
        <v>834</v>
      </c>
      <c r="I57" s="143">
        <v>116</v>
      </c>
      <c r="J57" s="146">
        <v>13.908872901678658</v>
      </c>
    </row>
    <row r="58" spans="1:12" s="101" customFormat="1" ht="11.25" customHeight="1" x14ac:dyDescent="0.15">
      <c r="B58" s="147"/>
      <c r="C58" s="147"/>
      <c r="D58" s="148"/>
      <c r="E58" s="148"/>
      <c r="F58" s="148"/>
      <c r="G58" s="149"/>
      <c r="H58" s="148"/>
      <c r="I58" s="148"/>
      <c r="J58" s="150" t="s">
        <v>45</v>
      </c>
      <c r="K58" s="151"/>
      <c r="L58" s="151"/>
    </row>
    <row r="59" spans="1:12" s="101" customFormat="1" ht="12.75" customHeight="1" x14ac:dyDescent="0.15">
      <c r="A59" s="533" t="s">
        <v>513</v>
      </c>
      <c r="B59" s="153"/>
      <c r="C59" s="153"/>
      <c r="D59" s="154"/>
      <c r="E59" s="153"/>
      <c r="F59" s="153"/>
      <c r="G59" s="153"/>
      <c r="H59" s="153"/>
      <c r="I59" s="153"/>
      <c r="J59" s="153"/>
      <c r="K59" s="151"/>
      <c r="L59" s="151"/>
    </row>
    <row r="60" spans="1:12" s="101" customFormat="1" ht="22.5" customHeight="1" x14ac:dyDescent="0.15">
      <c r="A60" s="567" t="s">
        <v>123</v>
      </c>
      <c r="B60" s="568"/>
      <c r="C60" s="568"/>
      <c r="D60" s="568"/>
      <c r="E60" s="568"/>
      <c r="F60" s="568"/>
      <c r="G60" s="568"/>
      <c r="H60" s="568"/>
      <c r="I60" s="568"/>
      <c r="J60" s="568"/>
      <c r="K60" s="151"/>
      <c r="L60" s="151"/>
    </row>
    <row r="61" spans="1:12" ht="18" customHeight="1" x14ac:dyDescent="0.2">
      <c r="A61" s="567"/>
      <c r="B61" s="568"/>
      <c r="C61" s="568"/>
      <c r="D61" s="568"/>
      <c r="E61" s="568"/>
      <c r="F61" s="568"/>
      <c r="G61" s="568"/>
      <c r="H61" s="568"/>
      <c r="I61" s="568"/>
      <c r="J61" s="568"/>
      <c r="K61" s="151"/>
      <c r="L61" s="151"/>
    </row>
    <row r="63" spans="1:12" ht="15.95" customHeight="1" x14ac:dyDescent="0.2">
      <c r="B63" s="567"/>
      <c r="C63" s="568"/>
      <c r="D63" s="568"/>
      <c r="E63" s="568"/>
      <c r="F63" s="568"/>
      <c r="G63" s="568"/>
      <c r="H63" s="568"/>
      <c r="I63" s="568"/>
      <c r="J63" s="568"/>
      <c r="K63" s="568"/>
    </row>
  </sheetData>
  <mergeCells count="16">
    <mergeCell ref="B63:K63"/>
    <mergeCell ref="A3:J3"/>
    <mergeCell ref="A4:J4"/>
    <mergeCell ref="A5:D5"/>
    <mergeCell ref="A6:J6"/>
    <mergeCell ref="A7:B10"/>
    <mergeCell ref="C7:C10"/>
    <mergeCell ref="D7:H7"/>
    <mergeCell ref="I7:J8"/>
    <mergeCell ref="D8:D9"/>
    <mergeCell ref="E8:E9"/>
    <mergeCell ref="F8:F9"/>
    <mergeCell ref="G8:G9"/>
    <mergeCell ref="H8:H9"/>
    <mergeCell ref="A60:J60"/>
    <mergeCell ref="A61:J61"/>
  </mergeCells>
  <printOptions horizontalCentered="1"/>
  <pageMargins left="0.70866141732283472" right="0.39370078740157483" top="0.39370078740157483" bottom="0.39370078740157483" header="0" footer="0"/>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K47"/>
  <sheetViews>
    <sheetView showGridLines="0" zoomScaleNormal="100" workbookViewId="0"/>
  </sheetViews>
  <sheetFormatPr baseColWidth="10" defaultColWidth="8.85546875" defaultRowHeight="15.95" customHeight="1" x14ac:dyDescent="0.2"/>
  <cols>
    <col min="1" max="1" width="10" style="97" customWidth="1"/>
    <col min="2" max="2" width="35.7109375" style="97" customWidth="1"/>
    <col min="3" max="3" width="6.28515625" style="155" customWidth="1"/>
    <col min="4" max="4" width="11.7109375" style="156" customWidth="1"/>
    <col min="5" max="9" width="15" style="156" customWidth="1"/>
    <col min="10" max="10" width="10.7109375" style="225" bestFit="1" customWidth="1"/>
    <col min="11" max="11" width="10" style="226" bestFit="1" customWidth="1"/>
    <col min="12" max="16384" width="8.85546875" style="97"/>
  </cols>
  <sheetData>
    <row r="1" spans="1:11" s="91" customFormat="1" ht="36.75" customHeight="1" x14ac:dyDescent="0.2">
      <c r="A1" s="88"/>
      <c r="B1" s="89"/>
      <c r="C1" s="90"/>
      <c r="D1" s="90"/>
      <c r="E1" s="90"/>
      <c r="F1" s="90"/>
      <c r="G1" s="89"/>
      <c r="H1" s="89"/>
      <c r="I1" s="15" t="s">
        <v>6</v>
      </c>
      <c r="J1" s="158"/>
      <c r="K1" s="159"/>
    </row>
    <row r="2" spans="1:11" s="91" customFormat="1" ht="6.2" customHeight="1" x14ac:dyDescent="0.2">
      <c r="A2" s="92"/>
      <c r="B2" s="93"/>
      <c r="C2" s="93"/>
      <c r="D2" s="93"/>
      <c r="E2" s="93"/>
      <c r="F2" s="93"/>
      <c r="G2" s="93"/>
      <c r="H2" s="93"/>
      <c r="I2" s="93"/>
      <c r="J2" s="158"/>
      <c r="K2" s="159"/>
    </row>
    <row r="3" spans="1:11" s="94" customFormat="1" ht="15" x14ac:dyDescent="0.2">
      <c r="A3" s="570" t="s">
        <v>124</v>
      </c>
      <c r="B3" s="570"/>
      <c r="C3" s="570"/>
      <c r="D3" s="570"/>
      <c r="E3" s="570"/>
      <c r="F3" s="570"/>
      <c r="G3" s="570"/>
      <c r="H3" s="570"/>
      <c r="I3" s="570"/>
      <c r="J3" s="160"/>
      <c r="K3" s="161"/>
    </row>
    <row r="4" spans="1:11" s="94" customFormat="1" ht="15" x14ac:dyDescent="0.2">
      <c r="A4" s="570" t="s">
        <v>125</v>
      </c>
      <c r="B4" s="570"/>
      <c r="C4" s="570"/>
      <c r="D4" s="570"/>
      <c r="E4" s="570"/>
      <c r="F4" s="570"/>
      <c r="G4" s="570"/>
      <c r="H4" s="570"/>
      <c r="I4" s="570"/>
      <c r="J4" s="160"/>
      <c r="K4" s="161"/>
    </row>
    <row r="5" spans="1:11" s="166" customFormat="1" ht="12" customHeight="1" x14ac:dyDescent="0.2">
      <c r="A5" s="572" t="s">
        <v>126</v>
      </c>
      <c r="B5" s="572"/>
      <c r="C5" s="572"/>
      <c r="D5" s="572"/>
      <c r="E5" s="162"/>
      <c r="F5" s="162"/>
      <c r="G5" s="162"/>
      <c r="H5" s="162"/>
      <c r="I5" s="163"/>
      <c r="J5" s="164"/>
      <c r="K5" s="165"/>
    </row>
    <row r="6" spans="1:11" s="94" customFormat="1" ht="11.25" customHeight="1" x14ac:dyDescent="0.2">
      <c r="A6" s="594" t="s">
        <v>57</v>
      </c>
      <c r="B6" s="594"/>
      <c r="C6" s="167"/>
      <c r="D6" s="595" t="s">
        <v>127</v>
      </c>
      <c r="E6" s="595"/>
      <c r="F6" s="595"/>
      <c r="G6" s="595"/>
      <c r="H6" s="595"/>
      <c r="I6" s="595"/>
      <c r="J6" s="160"/>
      <c r="K6" s="161"/>
    </row>
    <row r="7" spans="1:11" s="94" customFormat="1" ht="24.95" customHeight="1" x14ac:dyDescent="0.2">
      <c r="A7" s="168"/>
      <c r="B7" s="169"/>
      <c r="C7" s="170"/>
      <c r="D7" s="596" t="s">
        <v>66</v>
      </c>
      <c r="E7" s="596"/>
      <c r="F7" s="596"/>
      <c r="G7" s="596" t="s">
        <v>128</v>
      </c>
      <c r="H7" s="596"/>
      <c r="I7" s="596"/>
      <c r="J7" s="160"/>
      <c r="K7" s="161"/>
    </row>
    <row r="8" spans="1:11" s="94" customFormat="1" ht="15" customHeight="1" x14ac:dyDescent="0.2">
      <c r="A8" s="171"/>
      <c r="B8" s="172"/>
      <c r="C8" s="172"/>
      <c r="D8" s="172"/>
      <c r="E8" s="172"/>
      <c r="F8" s="172"/>
      <c r="G8" s="172"/>
      <c r="H8" s="172"/>
      <c r="I8" s="173"/>
    </row>
    <row r="9" spans="1:11" s="177" customFormat="1" ht="24.95" customHeight="1" x14ac:dyDescent="0.2">
      <c r="A9" s="174" t="s">
        <v>13</v>
      </c>
      <c r="B9" s="175"/>
      <c r="C9" s="175"/>
      <c r="D9" s="175"/>
      <c r="E9" s="175"/>
      <c r="F9" s="175"/>
      <c r="G9" s="175"/>
      <c r="H9" s="175"/>
      <c r="I9" s="176"/>
    </row>
    <row r="10" spans="1:11" s="177" customFormat="1" ht="24.95" customHeight="1" x14ac:dyDescent="0.2">
      <c r="A10" s="174" t="s">
        <v>129</v>
      </c>
      <c r="B10" s="175"/>
      <c r="C10" s="175"/>
      <c r="D10" s="175"/>
      <c r="E10" s="175"/>
      <c r="F10" s="175"/>
      <c r="G10" s="175"/>
      <c r="H10" s="175"/>
      <c r="I10" s="176"/>
    </row>
    <row r="11" spans="1:11" s="177" customFormat="1" ht="24.95" customHeight="1" x14ac:dyDescent="0.2">
      <c r="A11" s="174" t="s">
        <v>130</v>
      </c>
      <c r="B11" s="175"/>
      <c r="C11" s="175"/>
      <c r="D11" s="175"/>
      <c r="E11" s="175"/>
      <c r="F11" s="175"/>
      <c r="G11" s="175"/>
      <c r="H11" s="175"/>
      <c r="I11" s="176"/>
    </row>
    <row r="12" spans="1:11" s="177" customFormat="1" ht="24.95" customHeight="1" x14ac:dyDescent="0.2">
      <c r="A12" s="174" t="s">
        <v>131</v>
      </c>
      <c r="B12" s="175"/>
      <c r="C12" s="175"/>
      <c r="D12" s="175"/>
      <c r="E12" s="175"/>
      <c r="F12" s="175"/>
      <c r="G12" s="175"/>
      <c r="H12" s="175"/>
      <c r="I12" s="176"/>
    </row>
    <row r="13" spans="1:11" s="110" customFormat="1" ht="0.75" customHeight="1" x14ac:dyDescent="0.2">
      <c r="A13" s="123"/>
      <c r="B13" s="124"/>
      <c r="C13" s="178"/>
      <c r="D13" s="179"/>
      <c r="E13" s="179"/>
      <c r="F13" s="179"/>
      <c r="G13" s="179"/>
      <c r="H13" s="179"/>
      <c r="I13" s="180"/>
      <c r="J13" s="181"/>
      <c r="K13" s="182"/>
    </row>
    <row r="14" spans="1:11" s="110" customFormat="1" ht="9.9499999999999993" customHeight="1" x14ac:dyDescent="0.2">
      <c r="A14" s="120"/>
      <c r="B14" s="119"/>
      <c r="C14" s="183"/>
      <c r="D14" s="184"/>
      <c r="E14" s="184"/>
      <c r="F14" s="184"/>
      <c r="G14" s="184"/>
      <c r="H14" s="184"/>
      <c r="I14" s="185"/>
      <c r="J14" s="186"/>
      <c r="K14" s="187"/>
    </row>
    <row r="15" spans="1:11" s="94" customFormat="1" ht="15" x14ac:dyDescent="0.2">
      <c r="A15" s="597" t="s">
        <v>13</v>
      </c>
      <c r="B15" s="571"/>
      <c r="C15" s="571"/>
      <c r="D15" s="571"/>
      <c r="E15" s="571"/>
      <c r="F15" s="571"/>
      <c r="G15" s="571"/>
      <c r="H15" s="571"/>
      <c r="I15" s="598"/>
      <c r="J15" s="188"/>
      <c r="K15" s="161"/>
    </row>
    <row r="16" spans="1:11" s="192" customFormat="1" ht="24.95" customHeight="1" x14ac:dyDescent="0.2">
      <c r="A16" s="599" t="s">
        <v>104</v>
      </c>
      <c r="B16" s="600"/>
      <c r="C16" s="189"/>
      <c r="D16" s="190"/>
      <c r="E16" s="190"/>
      <c r="F16" s="190"/>
      <c r="G16" s="190"/>
      <c r="H16" s="190"/>
      <c r="I16" s="191"/>
    </row>
    <row r="17" spans="1:9" s="198" customFormat="1" ht="24.95" customHeight="1" x14ac:dyDescent="0.2">
      <c r="A17" s="193" t="s">
        <v>132</v>
      </c>
      <c r="B17" s="194" t="s">
        <v>133</v>
      </c>
      <c r="C17" s="195"/>
      <c r="D17" s="196"/>
      <c r="E17" s="196"/>
      <c r="F17" s="196"/>
      <c r="G17" s="196"/>
      <c r="H17" s="196"/>
      <c r="I17" s="197"/>
    </row>
    <row r="18" spans="1:9" s="198" customFormat="1" ht="24.95" customHeight="1" x14ac:dyDescent="0.2">
      <c r="A18" s="193" t="s">
        <v>134</v>
      </c>
      <c r="B18" s="199" t="s">
        <v>135</v>
      </c>
      <c r="C18" s="195"/>
      <c r="D18" s="196"/>
      <c r="E18" s="196"/>
      <c r="F18" s="196"/>
      <c r="G18" s="196"/>
      <c r="H18" s="196"/>
      <c r="I18" s="197"/>
    </row>
    <row r="19" spans="1:9" s="200" customFormat="1" ht="24.95" customHeight="1" x14ac:dyDescent="0.2">
      <c r="A19" s="193" t="s">
        <v>136</v>
      </c>
      <c r="B19" s="199" t="s">
        <v>137</v>
      </c>
      <c r="C19" s="195"/>
      <c r="D19" s="196"/>
      <c r="E19" s="196"/>
      <c r="F19" s="196"/>
      <c r="G19" s="196"/>
      <c r="H19" s="196"/>
      <c r="I19" s="197"/>
    </row>
    <row r="20" spans="1:9" s="198" customFormat="1" ht="24.95" customHeight="1" x14ac:dyDescent="0.2">
      <c r="A20" s="193" t="s">
        <v>138</v>
      </c>
      <c r="B20" s="593" t="s">
        <v>139</v>
      </c>
      <c r="C20" s="593"/>
      <c r="D20" s="196"/>
      <c r="E20" s="196"/>
      <c r="F20" s="196"/>
      <c r="G20" s="196"/>
      <c r="H20" s="196"/>
      <c r="I20" s="197"/>
    </row>
    <row r="21" spans="1:9" s="200" customFormat="1" ht="24.95" customHeight="1" x14ac:dyDescent="0.2">
      <c r="A21" s="193" t="s">
        <v>140</v>
      </c>
      <c r="B21" s="199" t="s">
        <v>141</v>
      </c>
      <c r="C21" s="195"/>
      <c r="D21" s="196"/>
      <c r="E21" s="196"/>
      <c r="F21" s="196"/>
      <c r="G21" s="196"/>
      <c r="H21" s="196"/>
      <c r="I21" s="197"/>
    </row>
    <row r="22" spans="1:9" s="198" customFormat="1" ht="24.95" customHeight="1" x14ac:dyDescent="0.2">
      <c r="A22" s="193" t="s">
        <v>142</v>
      </c>
      <c r="B22" s="593" t="s">
        <v>143</v>
      </c>
      <c r="C22" s="593"/>
      <c r="D22" s="196"/>
      <c r="E22" s="196"/>
      <c r="F22" s="196"/>
      <c r="G22" s="196"/>
      <c r="H22" s="196"/>
      <c r="I22" s="197"/>
    </row>
    <row r="23" spans="1:9" s="200" customFormat="1" ht="24.95" customHeight="1" x14ac:dyDescent="0.2">
      <c r="A23" s="201" t="s">
        <v>144</v>
      </c>
      <c r="B23" s="202" t="s">
        <v>145</v>
      </c>
      <c r="C23" s="195"/>
      <c r="D23" s="196"/>
      <c r="E23" s="196"/>
      <c r="F23" s="196"/>
      <c r="G23" s="196"/>
      <c r="H23" s="196"/>
      <c r="I23" s="197"/>
    </row>
    <row r="24" spans="1:9" s="198" customFormat="1" ht="24.95" customHeight="1" x14ac:dyDescent="0.2">
      <c r="A24" s="193" t="s">
        <v>146</v>
      </c>
      <c r="B24" s="199" t="s">
        <v>147</v>
      </c>
      <c r="C24" s="195"/>
      <c r="D24" s="196"/>
      <c r="E24" s="196"/>
      <c r="F24" s="196"/>
      <c r="G24" s="196"/>
      <c r="H24" s="196"/>
      <c r="I24" s="197"/>
    </row>
    <row r="25" spans="1:9" s="200" customFormat="1" ht="24.95" customHeight="1" x14ac:dyDescent="0.2">
      <c r="A25" s="193" t="s">
        <v>148</v>
      </c>
      <c r="B25" s="199" t="s">
        <v>149</v>
      </c>
      <c r="C25" s="195"/>
      <c r="D25" s="196"/>
      <c r="E25" s="196"/>
      <c r="F25" s="196"/>
      <c r="G25" s="196"/>
      <c r="H25" s="196"/>
      <c r="I25" s="197"/>
    </row>
    <row r="26" spans="1:9" s="198" customFormat="1" ht="24.95" customHeight="1" x14ac:dyDescent="0.2">
      <c r="A26" s="201" t="s">
        <v>150</v>
      </c>
      <c r="B26" s="202" t="s">
        <v>151</v>
      </c>
      <c r="C26" s="195"/>
      <c r="D26" s="196"/>
      <c r="E26" s="196"/>
      <c r="F26" s="196"/>
      <c r="G26" s="196"/>
      <c r="H26" s="196"/>
      <c r="I26" s="197"/>
    </row>
    <row r="27" spans="1:9" s="198" customFormat="1" ht="24.95" customHeight="1" x14ac:dyDescent="0.2">
      <c r="A27" s="201" t="s">
        <v>152</v>
      </c>
      <c r="B27" s="199" t="s">
        <v>153</v>
      </c>
      <c r="C27" s="195"/>
      <c r="D27" s="196"/>
      <c r="E27" s="196"/>
      <c r="F27" s="196"/>
      <c r="G27" s="196"/>
      <c r="H27" s="196"/>
      <c r="I27" s="197"/>
    </row>
    <row r="28" spans="1:9" s="198" customFormat="1" ht="24.95" customHeight="1" x14ac:dyDescent="0.2">
      <c r="A28" s="193" t="s">
        <v>154</v>
      </c>
      <c r="B28" s="593" t="s">
        <v>155</v>
      </c>
      <c r="C28" s="593"/>
      <c r="D28" s="196"/>
      <c r="E28" s="196"/>
      <c r="F28" s="196"/>
      <c r="G28" s="196"/>
      <c r="H28" s="196"/>
      <c r="I28" s="197"/>
    </row>
    <row r="29" spans="1:9" s="198" customFormat="1" ht="24.95" customHeight="1" x14ac:dyDescent="0.2">
      <c r="A29" s="193" t="s">
        <v>156</v>
      </c>
      <c r="B29" s="593" t="s">
        <v>157</v>
      </c>
      <c r="C29" s="593"/>
      <c r="D29" s="196"/>
      <c r="E29" s="196"/>
      <c r="F29" s="196"/>
      <c r="G29" s="196"/>
      <c r="H29" s="196"/>
      <c r="I29" s="197"/>
    </row>
    <row r="30" spans="1:9" s="198" customFormat="1" ht="24.95" customHeight="1" x14ac:dyDescent="0.2">
      <c r="A30" s="201" t="s">
        <v>158</v>
      </c>
      <c r="B30" s="601" t="s">
        <v>159</v>
      </c>
      <c r="C30" s="601"/>
      <c r="D30" s="196"/>
      <c r="E30" s="196"/>
      <c r="F30" s="196"/>
      <c r="G30" s="196"/>
      <c r="H30" s="196"/>
      <c r="I30" s="197"/>
    </row>
    <row r="31" spans="1:9" s="198" customFormat="1" ht="24.95" customHeight="1" x14ac:dyDescent="0.2">
      <c r="A31" s="193" t="s">
        <v>160</v>
      </c>
      <c r="B31" s="601" t="s">
        <v>161</v>
      </c>
      <c r="C31" s="601"/>
      <c r="D31" s="196"/>
      <c r="E31" s="196"/>
      <c r="F31" s="196"/>
      <c r="G31" s="196"/>
      <c r="H31" s="196"/>
      <c r="I31" s="197"/>
    </row>
    <row r="32" spans="1:9" s="198" customFormat="1" ht="24.95" customHeight="1" x14ac:dyDescent="0.2">
      <c r="A32" s="201">
        <v>782.78300000000002</v>
      </c>
      <c r="B32" s="203" t="s">
        <v>162</v>
      </c>
      <c r="C32" s="195"/>
      <c r="D32" s="196"/>
      <c r="E32" s="196"/>
      <c r="F32" s="196"/>
      <c r="G32" s="196"/>
      <c r="H32" s="196"/>
      <c r="I32" s="197"/>
    </row>
    <row r="33" spans="1:11" s="198" customFormat="1" ht="24.95" customHeight="1" x14ac:dyDescent="0.2">
      <c r="A33" s="193" t="s">
        <v>163</v>
      </c>
      <c r="B33" s="593" t="s">
        <v>164</v>
      </c>
      <c r="C33" s="593"/>
      <c r="D33" s="196"/>
      <c r="E33" s="196"/>
      <c r="F33" s="196"/>
      <c r="G33" s="196"/>
      <c r="H33" s="196"/>
      <c r="I33" s="197"/>
    </row>
    <row r="34" spans="1:11" s="198" customFormat="1" ht="24.95" customHeight="1" x14ac:dyDescent="0.2">
      <c r="A34" s="193" t="s">
        <v>165</v>
      </c>
      <c r="B34" s="199" t="s">
        <v>166</v>
      </c>
      <c r="C34" s="195"/>
      <c r="D34" s="196"/>
      <c r="E34" s="196"/>
      <c r="F34" s="196"/>
      <c r="G34" s="196"/>
      <c r="H34" s="196"/>
      <c r="I34" s="197"/>
    </row>
    <row r="35" spans="1:11" s="198" customFormat="1" ht="24.95" customHeight="1" x14ac:dyDescent="0.2">
      <c r="A35" s="193">
        <v>86</v>
      </c>
      <c r="B35" s="199" t="s">
        <v>167</v>
      </c>
      <c r="C35" s="195"/>
      <c r="D35" s="196"/>
      <c r="E35" s="196"/>
      <c r="F35" s="196"/>
      <c r="G35" s="196"/>
      <c r="H35" s="196"/>
      <c r="I35" s="197"/>
    </row>
    <row r="36" spans="1:11" s="198" customFormat="1" ht="24.95" customHeight="1" x14ac:dyDescent="0.2">
      <c r="A36" s="193">
        <v>87.88</v>
      </c>
      <c r="B36" s="204" t="s">
        <v>168</v>
      </c>
      <c r="C36" s="195"/>
      <c r="D36" s="196"/>
      <c r="E36" s="196"/>
      <c r="F36" s="196"/>
      <c r="G36" s="196"/>
      <c r="H36" s="196"/>
      <c r="I36" s="197"/>
    </row>
    <row r="37" spans="1:11" s="198" customFormat="1" ht="24.95" customHeight="1" x14ac:dyDescent="0.2">
      <c r="A37" s="193" t="s">
        <v>169</v>
      </c>
      <c r="B37" s="593" t="s">
        <v>170</v>
      </c>
      <c r="C37" s="593"/>
      <c r="D37" s="196"/>
      <c r="E37" s="196"/>
      <c r="F37" s="196"/>
      <c r="G37" s="196"/>
      <c r="H37" s="196"/>
      <c r="I37" s="197"/>
    </row>
    <row r="38" spans="1:11" s="198" customFormat="1" ht="24.95" customHeight="1" x14ac:dyDescent="0.2">
      <c r="A38" s="193"/>
      <c r="B38" s="204" t="s">
        <v>171</v>
      </c>
      <c r="C38" s="195"/>
      <c r="D38" s="196"/>
      <c r="E38" s="196"/>
      <c r="F38" s="196"/>
      <c r="G38" s="196"/>
      <c r="H38" s="196"/>
      <c r="I38" s="197"/>
    </row>
    <row r="39" spans="1:11" s="198" customFormat="1" ht="24.95" customHeight="1" x14ac:dyDescent="0.2">
      <c r="A39" s="205" t="s">
        <v>172</v>
      </c>
      <c r="B39" s="206"/>
      <c r="C39" s="195"/>
      <c r="D39" s="196"/>
      <c r="E39" s="196"/>
      <c r="F39" s="196"/>
      <c r="G39" s="196"/>
      <c r="H39" s="196"/>
      <c r="I39" s="197"/>
    </row>
    <row r="40" spans="1:11" s="198" customFormat="1" ht="24.95" customHeight="1" x14ac:dyDescent="0.2">
      <c r="A40" s="207" t="s">
        <v>132</v>
      </c>
      <c r="B40" s="208" t="s">
        <v>133</v>
      </c>
      <c r="C40" s="195"/>
      <c r="D40" s="196"/>
      <c r="E40" s="196"/>
      <c r="F40" s="196"/>
      <c r="G40" s="196"/>
      <c r="H40" s="196"/>
      <c r="I40" s="197"/>
    </row>
    <row r="41" spans="1:11" s="198" customFormat="1" ht="24.95" customHeight="1" x14ac:dyDescent="0.2">
      <c r="A41" s="207" t="s">
        <v>173</v>
      </c>
      <c r="B41" s="208" t="s">
        <v>174</v>
      </c>
      <c r="C41" s="195"/>
      <c r="D41" s="196"/>
      <c r="E41" s="196"/>
      <c r="F41" s="196"/>
      <c r="G41" s="196"/>
      <c r="H41" s="196"/>
      <c r="I41" s="197"/>
    </row>
    <row r="42" spans="1:11" s="198" customFormat="1" ht="24.95" customHeight="1" x14ac:dyDescent="0.2">
      <c r="A42" s="207" t="s">
        <v>175</v>
      </c>
      <c r="B42" s="208" t="s">
        <v>176</v>
      </c>
      <c r="C42" s="195"/>
      <c r="D42" s="196"/>
      <c r="E42" s="196"/>
      <c r="F42" s="196"/>
      <c r="G42" s="196"/>
      <c r="H42" s="196"/>
      <c r="I42" s="197"/>
    </row>
    <row r="43" spans="1:11" ht="2.25" customHeight="1" x14ac:dyDescent="0.2">
      <c r="A43" s="209"/>
      <c r="B43" s="210"/>
      <c r="C43" s="211"/>
      <c r="D43" s="212"/>
      <c r="E43" s="212"/>
      <c r="F43" s="212"/>
      <c r="G43" s="212"/>
      <c r="H43" s="212"/>
      <c r="I43" s="213"/>
      <c r="J43" s="97"/>
      <c r="K43" s="97"/>
    </row>
    <row r="44" spans="1:11" s="151" customFormat="1" ht="12" customHeight="1" x14ac:dyDescent="0.15">
      <c r="A44" s="214"/>
      <c r="C44" s="215"/>
      <c r="D44" s="216"/>
      <c r="E44" s="216"/>
      <c r="F44" s="216"/>
      <c r="G44" s="216"/>
      <c r="H44" s="216"/>
      <c r="I44" s="217" t="s">
        <v>45</v>
      </c>
      <c r="J44" s="218"/>
      <c r="K44" s="219"/>
    </row>
    <row r="45" spans="1:11" s="151" customFormat="1" ht="35.25" customHeight="1" x14ac:dyDescent="0.15">
      <c r="A45" s="602" t="s">
        <v>177</v>
      </c>
      <c r="B45" s="602"/>
      <c r="C45" s="602"/>
      <c r="D45" s="602"/>
      <c r="E45" s="602"/>
      <c r="F45" s="602"/>
      <c r="G45" s="602"/>
      <c r="H45" s="602"/>
      <c r="I45" s="602"/>
      <c r="J45" s="220"/>
    </row>
    <row r="46" spans="1:11" s="151" customFormat="1" ht="9" x14ac:dyDescent="0.15">
      <c r="A46" s="214"/>
      <c r="B46" s="221"/>
      <c r="C46" s="222"/>
      <c r="D46" s="148"/>
      <c r="E46" s="148"/>
      <c r="F46" s="148"/>
      <c r="G46" s="148"/>
      <c r="H46" s="148"/>
      <c r="I46" s="148"/>
      <c r="J46" s="223"/>
    </row>
    <row r="47" spans="1:11" ht="11.25" x14ac:dyDescent="0.2">
      <c r="A47" s="224"/>
      <c r="J47" s="157"/>
      <c r="K47" s="97"/>
    </row>
  </sheetData>
  <mergeCells count="18">
    <mergeCell ref="B30:C30"/>
    <mergeCell ref="B31:C31"/>
    <mergeCell ref="B33:C33"/>
    <mergeCell ref="B37:C37"/>
    <mergeCell ref="A45:I45"/>
    <mergeCell ref="B29:C29"/>
    <mergeCell ref="A3:I3"/>
    <mergeCell ref="A4:I4"/>
    <mergeCell ref="A5:D5"/>
    <mergeCell ref="A6:B6"/>
    <mergeCell ref="D6:I6"/>
    <mergeCell ref="D7:F7"/>
    <mergeCell ref="G7:I7"/>
    <mergeCell ref="A15:I15"/>
    <mergeCell ref="A16:B16"/>
    <mergeCell ref="B20:C20"/>
    <mergeCell ref="B22:C22"/>
    <mergeCell ref="B28:C28"/>
  </mergeCells>
  <printOptions horizontalCentered="1"/>
  <pageMargins left="0.7" right="0.7" top="0.75" bottom="0.75" header="0.3" footer="0.3"/>
  <pageSetup paperSize="9" scale="5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fitToPage="1"/>
  </sheetPr>
  <dimension ref="A1:O82"/>
  <sheetViews>
    <sheetView showGridLines="0" zoomScaleNormal="100" workbookViewId="0"/>
  </sheetViews>
  <sheetFormatPr baseColWidth="10" defaultColWidth="8.85546875" defaultRowHeight="15.95" customHeight="1" x14ac:dyDescent="0.2"/>
  <cols>
    <col min="1" max="1" width="3.7109375" style="97" customWidth="1"/>
    <col min="2" max="2" width="18.7109375" style="97"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5" s="91" customFormat="1" ht="36.75" customHeight="1" x14ac:dyDescent="0.2">
      <c r="A1" s="88"/>
      <c r="B1" s="89"/>
      <c r="C1" s="90"/>
      <c r="D1" s="90"/>
      <c r="E1" s="90"/>
      <c r="F1" s="90"/>
      <c r="G1" s="89"/>
      <c r="H1" s="89"/>
      <c r="I1" s="89"/>
      <c r="J1" s="15" t="s">
        <v>6</v>
      </c>
    </row>
    <row r="2" spans="1:15" s="91" customFormat="1" ht="6.2" customHeight="1" x14ac:dyDescent="0.2">
      <c r="A2" s="92"/>
      <c r="B2" s="93"/>
      <c r="C2" s="93"/>
      <c r="D2" s="93"/>
      <c r="E2" s="93"/>
      <c r="F2" s="93"/>
      <c r="G2" s="93"/>
      <c r="H2" s="93"/>
      <c r="I2" s="93"/>
      <c r="J2" s="93"/>
    </row>
    <row r="3" spans="1:15" s="94" customFormat="1" ht="24.95" customHeight="1" x14ac:dyDescent="0.2">
      <c r="A3" s="569" t="s">
        <v>178</v>
      </c>
      <c r="B3" s="570"/>
      <c r="C3" s="570"/>
      <c r="D3" s="570"/>
      <c r="E3" s="570"/>
      <c r="F3" s="570"/>
      <c r="G3" s="570"/>
      <c r="H3" s="570"/>
      <c r="I3" s="570"/>
      <c r="J3" s="570"/>
    </row>
    <row r="4" spans="1:15" s="94" customFormat="1" ht="12" customHeight="1" x14ac:dyDescent="0.2">
      <c r="A4" s="572" t="s">
        <v>126</v>
      </c>
      <c r="B4" s="572"/>
      <c r="C4" s="572"/>
      <c r="D4" s="572"/>
      <c r="E4" s="572"/>
      <c r="F4" s="572"/>
      <c r="G4" s="572"/>
      <c r="H4" s="572"/>
      <c r="I4" s="572"/>
      <c r="J4" s="572"/>
    </row>
    <row r="5" spans="1:15" s="94" customFormat="1" ht="11.25" customHeight="1" x14ac:dyDescent="0.2">
      <c r="A5" s="572" t="s">
        <v>57</v>
      </c>
      <c r="B5" s="572"/>
      <c r="C5" s="572"/>
      <c r="D5" s="572"/>
      <c r="E5" s="95"/>
      <c r="F5" s="95"/>
      <c r="G5" s="95"/>
      <c r="H5" s="95"/>
      <c r="I5" s="95"/>
      <c r="J5" s="95"/>
    </row>
    <row r="6" spans="1:15" s="94" customFormat="1" ht="12.75" customHeight="1" x14ac:dyDescent="0.2">
      <c r="A6" s="227"/>
      <c r="B6" s="228"/>
      <c r="C6" s="228"/>
      <c r="D6" s="228"/>
      <c r="E6" s="228"/>
      <c r="F6" s="228"/>
      <c r="G6" s="228"/>
      <c r="H6" s="228"/>
      <c r="I6" s="228"/>
      <c r="J6" s="228"/>
    </row>
    <row r="7" spans="1:15" s="91" customFormat="1" ht="12" customHeight="1" x14ac:dyDescent="0.2">
      <c r="A7" s="575" t="s">
        <v>179</v>
      </c>
      <c r="B7" s="576"/>
      <c r="C7" s="581" t="s">
        <v>180</v>
      </c>
      <c r="D7" s="584" t="s">
        <v>181</v>
      </c>
      <c r="E7" s="585"/>
      <c r="F7" s="585"/>
      <c r="G7" s="585"/>
      <c r="H7" s="586"/>
      <c r="I7" s="587" t="s">
        <v>182</v>
      </c>
      <c r="J7" s="588"/>
      <c r="K7" s="96"/>
      <c r="L7" s="96"/>
      <c r="M7" s="96"/>
      <c r="N7" s="96"/>
      <c r="O7" s="96"/>
    </row>
    <row r="8" spans="1:15" ht="21.75" customHeight="1" x14ac:dyDescent="0.2">
      <c r="A8" s="577"/>
      <c r="B8" s="578"/>
      <c r="C8" s="582"/>
      <c r="D8" s="591" t="s">
        <v>97</v>
      </c>
      <c r="E8" s="591" t="s">
        <v>98</v>
      </c>
      <c r="F8" s="591" t="s">
        <v>99</v>
      </c>
      <c r="G8" s="591" t="s">
        <v>100</v>
      </c>
      <c r="H8" s="591" t="s">
        <v>101</v>
      </c>
      <c r="I8" s="589"/>
      <c r="J8" s="590"/>
    </row>
    <row r="9" spans="1:15" ht="12" customHeight="1" x14ac:dyDescent="0.2">
      <c r="A9" s="577"/>
      <c r="B9" s="578"/>
      <c r="C9" s="582"/>
      <c r="D9" s="592"/>
      <c r="E9" s="592"/>
      <c r="F9" s="592"/>
      <c r="G9" s="592"/>
      <c r="H9" s="592"/>
      <c r="I9" s="98" t="s">
        <v>102</v>
      </c>
      <c r="J9" s="99" t="s">
        <v>103</v>
      </c>
    </row>
    <row r="10" spans="1:15" ht="12" customHeight="1" x14ac:dyDescent="0.2">
      <c r="A10" s="579"/>
      <c r="B10" s="580"/>
      <c r="C10" s="583"/>
      <c r="D10" s="100">
        <v>1</v>
      </c>
      <c r="E10" s="100">
        <v>2</v>
      </c>
      <c r="F10" s="100">
        <v>3</v>
      </c>
      <c r="G10" s="100">
        <v>4</v>
      </c>
      <c r="H10" s="100">
        <v>5</v>
      </c>
      <c r="I10" s="100">
        <v>6</v>
      </c>
      <c r="J10" s="100">
        <v>7</v>
      </c>
      <c r="K10" s="101"/>
    </row>
    <row r="11" spans="1:15" s="110" customFormat="1" ht="14.1" customHeight="1" x14ac:dyDescent="0.2">
      <c r="A11" s="102" t="s">
        <v>13</v>
      </c>
      <c r="B11" s="229"/>
      <c r="C11" s="230"/>
      <c r="D11" s="231"/>
      <c r="E11" s="232"/>
      <c r="F11" s="232"/>
      <c r="G11" s="232"/>
      <c r="H11" s="233"/>
      <c r="I11" s="231"/>
      <c r="J11" s="234"/>
    </row>
    <row r="12" spans="1:15" s="110" customFormat="1" ht="14.1" customHeight="1" x14ac:dyDescent="0.2">
      <c r="A12" s="126" t="s">
        <v>104</v>
      </c>
      <c r="B12" s="103"/>
      <c r="C12" s="113">
        <v>100</v>
      </c>
      <c r="D12" s="235">
        <v>274343</v>
      </c>
      <c r="E12" s="236">
        <v>270858</v>
      </c>
      <c r="F12" s="114">
        <v>272375</v>
      </c>
      <c r="G12" s="114">
        <v>273544</v>
      </c>
      <c r="H12" s="140">
        <v>273783</v>
      </c>
      <c r="I12" s="115">
        <v>560</v>
      </c>
      <c r="J12" s="116">
        <v>0.20454155298174101</v>
      </c>
    </row>
    <row r="13" spans="1:15" s="110" customFormat="1" ht="12" customHeight="1" x14ac:dyDescent="0.2">
      <c r="A13" s="118" t="s">
        <v>105</v>
      </c>
      <c r="B13" s="119" t="s">
        <v>106</v>
      </c>
      <c r="C13" s="113">
        <v>50.819594449284288</v>
      </c>
      <c r="D13" s="115">
        <v>139420</v>
      </c>
      <c r="E13" s="114">
        <v>137465</v>
      </c>
      <c r="F13" s="114">
        <v>138014</v>
      </c>
      <c r="G13" s="114">
        <v>138283</v>
      </c>
      <c r="H13" s="140">
        <v>138490</v>
      </c>
      <c r="I13" s="115">
        <v>930</v>
      </c>
      <c r="J13" s="116">
        <v>0.67152863022600906</v>
      </c>
    </row>
    <row r="14" spans="1:15" s="110" customFormat="1" ht="12" customHeight="1" x14ac:dyDescent="0.2">
      <c r="A14" s="118"/>
      <c r="B14" s="119" t="s">
        <v>107</v>
      </c>
      <c r="C14" s="113">
        <v>49.180405550715712</v>
      </c>
      <c r="D14" s="115">
        <v>134923</v>
      </c>
      <c r="E14" s="114">
        <v>133393</v>
      </c>
      <c r="F14" s="114">
        <v>134361</v>
      </c>
      <c r="G14" s="114">
        <v>135261</v>
      </c>
      <c r="H14" s="140">
        <v>135293</v>
      </c>
      <c r="I14" s="115">
        <v>-370</v>
      </c>
      <c r="J14" s="116">
        <v>-0.27348052005647006</v>
      </c>
    </row>
    <row r="15" spans="1:15" s="110" customFormat="1" ht="12" customHeight="1" x14ac:dyDescent="0.2">
      <c r="A15" s="118" t="s">
        <v>105</v>
      </c>
      <c r="B15" s="121" t="s">
        <v>108</v>
      </c>
      <c r="C15" s="113">
        <v>9.1177832129852039</v>
      </c>
      <c r="D15" s="115">
        <v>25014</v>
      </c>
      <c r="E15" s="114">
        <v>22827</v>
      </c>
      <c r="F15" s="114">
        <v>23526</v>
      </c>
      <c r="G15" s="114">
        <v>24144</v>
      </c>
      <c r="H15" s="140">
        <v>24229</v>
      </c>
      <c r="I15" s="115">
        <v>785</v>
      </c>
      <c r="J15" s="116">
        <v>3.2399191052045069</v>
      </c>
    </row>
    <row r="16" spans="1:15" s="110" customFormat="1" ht="12" customHeight="1" x14ac:dyDescent="0.2">
      <c r="A16" s="118"/>
      <c r="B16" s="121" t="s">
        <v>109</v>
      </c>
      <c r="C16" s="113">
        <v>71.195182672785521</v>
      </c>
      <c r="D16" s="115">
        <v>195319</v>
      </c>
      <c r="E16" s="114">
        <v>194439</v>
      </c>
      <c r="F16" s="114">
        <v>195801</v>
      </c>
      <c r="G16" s="114">
        <v>196494</v>
      </c>
      <c r="H16" s="140">
        <v>196988</v>
      </c>
      <c r="I16" s="115">
        <v>-1669</v>
      </c>
      <c r="J16" s="116">
        <v>-0.8472597315572522</v>
      </c>
    </row>
    <row r="17" spans="1:10" s="110" customFormat="1" ht="12" customHeight="1" x14ac:dyDescent="0.2">
      <c r="A17" s="118"/>
      <c r="B17" s="121" t="s">
        <v>110</v>
      </c>
      <c r="C17" s="113">
        <v>18.748428062680659</v>
      </c>
      <c r="D17" s="115">
        <v>51435</v>
      </c>
      <c r="E17" s="114">
        <v>51065</v>
      </c>
      <c r="F17" s="114">
        <v>50583</v>
      </c>
      <c r="G17" s="114">
        <v>50413</v>
      </c>
      <c r="H17" s="140">
        <v>50130</v>
      </c>
      <c r="I17" s="115">
        <v>1305</v>
      </c>
      <c r="J17" s="116">
        <v>2.6032315978456015</v>
      </c>
    </row>
    <row r="18" spans="1:10" s="110" customFormat="1" ht="12" customHeight="1" x14ac:dyDescent="0.2">
      <c r="A18" s="120"/>
      <c r="B18" s="121" t="s">
        <v>111</v>
      </c>
      <c r="C18" s="113">
        <v>0.93860605154860888</v>
      </c>
      <c r="D18" s="115">
        <v>2575</v>
      </c>
      <c r="E18" s="114">
        <v>2527</v>
      </c>
      <c r="F18" s="114">
        <v>2465</v>
      </c>
      <c r="G18" s="114">
        <v>2493</v>
      </c>
      <c r="H18" s="140">
        <v>2436</v>
      </c>
      <c r="I18" s="115">
        <v>139</v>
      </c>
      <c r="J18" s="116">
        <v>5.7060755336617408</v>
      </c>
    </row>
    <row r="19" spans="1:10" s="110" customFormat="1" ht="12" customHeight="1" x14ac:dyDescent="0.2">
      <c r="A19" s="120"/>
      <c r="B19" s="121" t="s">
        <v>112</v>
      </c>
      <c r="C19" s="113">
        <v>0.34008522178440859</v>
      </c>
      <c r="D19" s="115">
        <v>933</v>
      </c>
      <c r="E19" s="114">
        <v>893</v>
      </c>
      <c r="F19" s="114">
        <v>846</v>
      </c>
      <c r="G19" s="114">
        <v>831</v>
      </c>
      <c r="H19" s="140">
        <v>876</v>
      </c>
      <c r="I19" s="115">
        <v>57</v>
      </c>
      <c r="J19" s="116">
        <v>6.506849315068493</v>
      </c>
    </row>
    <row r="20" spans="1:10" s="110" customFormat="1" ht="12" customHeight="1" x14ac:dyDescent="0.2">
      <c r="A20" s="118" t="s">
        <v>113</v>
      </c>
      <c r="B20" s="119" t="s">
        <v>183</v>
      </c>
      <c r="C20" s="113">
        <v>67.570887538592203</v>
      </c>
      <c r="D20" s="115">
        <v>185376</v>
      </c>
      <c r="E20" s="114">
        <v>185070</v>
      </c>
      <c r="F20" s="114">
        <v>186183</v>
      </c>
      <c r="G20" s="114">
        <v>187191</v>
      </c>
      <c r="H20" s="140">
        <v>188142</v>
      </c>
      <c r="I20" s="115">
        <v>-2766</v>
      </c>
      <c r="J20" s="116">
        <v>-1.4701661510986384</v>
      </c>
    </row>
    <row r="21" spans="1:10" s="110" customFormat="1" ht="12" customHeight="1" x14ac:dyDescent="0.2">
      <c r="A21" s="118"/>
      <c r="B21" s="119" t="s">
        <v>184</v>
      </c>
      <c r="C21" s="113">
        <v>32.429112461407797</v>
      </c>
      <c r="D21" s="115">
        <v>88967</v>
      </c>
      <c r="E21" s="114">
        <v>85788</v>
      </c>
      <c r="F21" s="114">
        <v>86192</v>
      </c>
      <c r="G21" s="114">
        <v>86353</v>
      </c>
      <c r="H21" s="140">
        <v>85641</v>
      </c>
      <c r="I21" s="115">
        <v>3326</v>
      </c>
      <c r="J21" s="116">
        <v>3.8836538573813946</v>
      </c>
    </row>
    <row r="22" spans="1:10" s="110" customFormat="1" ht="12" customHeight="1" x14ac:dyDescent="0.2">
      <c r="A22" s="118" t="s">
        <v>113</v>
      </c>
      <c r="B22" s="119" t="s">
        <v>116</v>
      </c>
      <c r="C22" s="113">
        <v>92.865135979412628</v>
      </c>
      <c r="D22" s="115">
        <v>254769</v>
      </c>
      <c r="E22" s="114">
        <v>251956</v>
      </c>
      <c r="F22" s="114">
        <v>253301</v>
      </c>
      <c r="G22" s="114">
        <v>254588</v>
      </c>
      <c r="H22" s="140">
        <v>254932</v>
      </c>
      <c r="I22" s="115">
        <v>-163</v>
      </c>
      <c r="J22" s="116">
        <v>-6.3938618925831206E-2</v>
      </c>
    </row>
    <row r="23" spans="1:10" s="110" customFormat="1" ht="12" customHeight="1" x14ac:dyDescent="0.2">
      <c r="A23" s="118"/>
      <c r="B23" s="119" t="s">
        <v>117</v>
      </c>
      <c r="C23" s="113">
        <v>7.1166386603631224</v>
      </c>
      <c r="D23" s="115">
        <v>19524</v>
      </c>
      <c r="E23" s="114">
        <v>18848</v>
      </c>
      <c r="F23" s="114">
        <v>19019</v>
      </c>
      <c r="G23" s="114">
        <v>18902</v>
      </c>
      <c r="H23" s="140">
        <v>18799</v>
      </c>
      <c r="I23" s="115">
        <v>725</v>
      </c>
      <c r="J23" s="116">
        <v>3.8565881163891698</v>
      </c>
    </row>
    <row r="24" spans="1:10" s="110" customFormat="1" ht="14.1" customHeight="1" x14ac:dyDescent="0.2">
      <c r="A24" s="102" t="s">
        <v>129</v>
      </c>
      <c r="B24" s="229"/>
      <c r="C24" s="230"/>
      <c r="D24" s="237"/>
      <c r="E24" s="238"/>
      <c r="F24" s="238"/>
      <c r="G24" s="238"/>
      <c r="H24" s="239"/>
      <c r="I24" s="231"/>
      <c r="J24" s="234"/>
    </row>
    <row r="25" spans="1:10" s="110" customFormat="1" ht="14.1" customHeight="1" x14ac:dyDescent="0.2">
      <c r="A25" s="126" t="s">
        <v>104</v>
      </c>
      <c r="B25" s="103"/>
      <c r="C25" s="113">
        <v>100</v>
      </c>
      <c r="D25" s="240">
        <v>1632351</v>
      </c>
      <c r="E25" s="236">
        <v>1608511</v>
      </c>
      <c r="F25" s="236">
        <v>1620306</v>
      </c>
      <c r="G25" s="236">
        <v>1629804</v>
      </c>
      <c r="H25" s="241">
        <v>1639872</v>
      </c>
      <c r="I25" s="235">
        <v>-7521</v>
      </c>
      <c r="J25" s="116">
        <v>-0.45863335674979511</v>
      </c>
    </row>
    <row r="26" spans="1:10" s="110" customFormat="1" ht="12" customHeight="1" x14ac:dyDescent="0.2">
      <c r="A26" s="118" t="s">
        <v>105</v>
      </c>
      <c r="B26" s="119" t="s">
        <v>106</v>
      </c>
      <c r="C26" s="113">
        <v>51.718472313858967</v>
      </c>
      <c r="D26" s="115">
        <v>844227</v>
      </c>
      <c r="E26" s="114">
        <v>830811</v>
      </c>
      <c r="F26" s="114">
        <v>835618</v>
      </c>
      <c r="G26" s="114">
        <v>839643</v>
      </c>
      <c r="H26" s="140">
        <v>847225</v>
      </c>
      <c r="I26" s="115">
        <v>-2998</v>
      </c>
      <c r="J26" s="116">
        <v>-0.35386113488152499</v>
      </c>
    </row>
    <row r="27" spans="1:10" s="110" customFormat="1" ht="12" customHeight="1" x14ac:dyDescent="0.2">
      <c r="A27" s="118"/>
      <c r="B27" s="119" t="s">
        <v>107</v>
      </c>
      <c r="C27" s="113">
        <v>48.281527686141033</v>
      </c>
      <c r="D27" s="115">
        <v>788124</v>
      </c>
      <c r="E27" s="114">
        <v>777700</v>
      </c>
      <c r="F27" s="114">
        <v>784688</v>
      </c>
      <c r="G27" s="114">
        <v>790161</v>
      </c>
      <c r="H27" s="140">
        <v>792647</v>
      </c>
      <c r="I27" s="115">
        <v>-4523</v>
      </c>
      <c r="J27" s="116">
        <v>-0.5706197083947836</v>
      </c>
    </row>
    <row r="28" spans="1:10" s="110" customFormat="1" ht="12" customHeight="1" x14ac:dyDescent="0.2">
      <c r="A28" s="118" t="s">
        <v>105</v>
      </c>
      <c r="B28" s="121" t="s">
        <v>108</v>
      </c>
      <c r="C28" s="113">
        <v>8.7706014208953835</v>
      </c>
      <c r="D28" s="115">
        <v>143167</v>
      </c>
      <c r="E28" s="114">
        <v>127879</v>
      </c>
      <c r="F28" s="114">
        <v>132123</v>
      </c>
      <c r="G28" s="114">
        <v>135925</v>
      </c>
      <c r="H28" s="140">
        <v>138141</v>
      </c>
      <c r="I28" s="115">
        <v>5026</v>
      </c>
      <c r="J28" s="116">
        <v>3.6383115801970449</v>
      </c>
    </row>
    <row r="29" spans="1:10" s="110" customFormat="1" ht="12" customHeight="1" x14ac:dyDescent="0.2">
      <c r="A29" s="118"/>
      <c r="B29" s="121" t="s">
        <v>109</v>
      </c>
      <c r="C29" s="113">
        <v>67.784624752887098</v>
      </c>
      <c r="D29" s="115">
        <v>1106483</v>
      </c>
      <c r="E29" s="114">
        <v>1101323</v>
      </c>
      <c r="F29" s="114">
        <v>1111781</v>
      </c>
      <c r="G29" s="114">
        <v>1117612</v>
      </c>
      <c r="H29" s="140">
        <v>1126503</v>
      </c>
      <c r="I29" s="115">
        <v>-20020</v>
      </c>
      <c r="J29" s="116">
        <v>-1.7771812414170225</v>
      </c>
    </row>
    <row r="30" spans="1:10" s="110" customFormat="1" ht="12" customHeight="1" x14ac:dyDescent="0.2">
      <c r="A30" s="118"/>
      <c r="B30" s="121" t="s">
        <v>110</v>
      </c>
      <c r="C30" s="113">
        <v>22.491057376752916</v>
      </c>
      <c r="D30" s="115">
        <v>367133</v>
      </c>
      <c r="E30" s="114">
        <v>364120</v>
      </c>
      <c r="F30" s="114">
        <v>361490</v>
      </c>
      <c r="G30" s="114">
        <v>360974</v>
      </c>
      <c r="H30" s="140">
        <v>360281</v>
      </c>
      <c r="I30" s="115">
        <v>6852</v>
      </c>
      <c r="J30" s="116">
        <v>1.901848834659613</v>
      </c>
    </row>
    <row r="31" spans="1:10" s="110" customFormat="1" ht="12" customHeight="1" x14ac:dyDescent="0.2">
      <c r="A31" s="120"/>
      <c r="B31" s="121" t="s">
        <v>111</v>
      </c>
      <c r="C31" s="113">
        <v>0.95371644946460654</v>
      </c>
      <c r="D31" s="115">
        <v>15568</v>
      </c>
      <c r="E31" s="114">
        <v>15189</v>
      </c>
      <c r="F31" s="114">
        <v>14912</v>
      </c>
      <c r="G31" s="114">
        <v>15293</v>
      </c>
      <c r="H31" s="140">
        <v>14947</v>
      </c>
      <c r="I31" s="115">
        <v>621</v>
      </c>
      <c r="J31" s="116">
        <v>4.1546798688700077</v>
      </c>
    </row>
    <row r="32" spans="1:10" s="110" customFormat="1" ht="12" customHeight="1" x14ac:dyDescent="0.2">
      <c r="A32" s="120"/>
      <c r="B32" s="121" t="s">
        <v>112</v>
      </c>
      <c r="C32" s="113">
        <v>0.30324360385725863</v>
      </c>
      <c r="D32" s="115">
        <v>4950</v>
      </c>
      <c r="E32" s="114">
        <v>4811</v>
      </c>
      <c r="F32" s="114">
        <v>4636</v>
      </c>
      <c r="G32" s="114">
        <v>4636</v>
      </c>
      <c r="H32" s="140">
        <v>4671</v>
      </c>
      <c r="I32" s="115">
        <v>279</v>
      </c>
      <c r="J32" s="116">
        <v>5.973025048169557</v>
      </c>
    </row>
    <row r="33" spans="1:10" s="110" customFormat="1" ht="12" customHeight="1" x14ac:dyDescent="0.2">
      <c r="A33" s="118" t="s">
        <v>113</v>
      </c>
      <c r="B33" s="119" t="s">
        <v>183</v>
      </c>
      <c r="C33" s="113">
        <v>68.099446748891623</v>
      </c>
      <c r="D33" s="115">
        <v>1111622</v>
      </c>
      <c r="E33" s="114">
        <v>1099325</v>
      </c>
      <c r="F33" s="114">
        <v>1108085</v>
      </c>
      <c r="G33" s="114">
        <v>1117208</v>
      </c>
      <c r="H33" s="140">
        <v>1128824</v>
      </c>
      <c r="I33" s="115">
        <v>-17202</v>
      </c>
      <c r="J33" s="116">
        <v>-1.5238868060920037</v>
      </c>
    </row>
    <row r="34" spans="1:10" s="110" customFormat="1" ht="12" customHeight="1" x14ac:dyDescent="0.2">
      <c r="A34" s="118"/>
      <c r="B34" s="119" t="s">
        <v>184</v>
      </c>
      <c r="C34" s="113">
        <v>31.90055325110837</v>
      </c>
      <c r="D34" s="115">
        <v>520729</v>
      </c>
      <c r="E34" s="114">
        <v>509186</v>
      </c>
      <c r="F34" s="114">
        <v>512221</v>
      </c>
      <c r="G34" s="114">
        <v>512596</v>
      </c>
      <c r="H34" s="140">
        <v>511048</v>
      </c>
      <c r="I34" s="115">
        <v>9681</v>
      </c>
      <c r="J34" s="116">
        <v>1.8943426057826271</v>
      </c>
    </row>
    <row r="35" spans="1:10" s="110" customFormat="1" ht="12" customHeight="1" x14ac:dyDescent="0.2">
      <c r="A35" s="118" t="s">
        <v>113</v>
      </c>
      <c r="B35" s="119" t="s">
        <v>116</v>
      </c>
      <c r="C35" s="113">
        <v>94.163448915092403</v>
      </c>
      <c r="D35" s="115">
        <v>1537078</v>
      </c>
      <c r="E35" s="114">
        <v>1519250</v>
      </c>
      <c r="F35" s="114">
        <v>1530487</v>
      </c>
      <c r="G35" s="114">
        <v>1540840</v>
      </c>
      <c r="H35" s="140">
        <v>1550775</v>
      </c>
      <c r="I35" s="115">
        <v>-13697</v>
      </c>
      <c r="J35" s="116">
        <v>-0.88323580145411162</v>
      </c>
    </row>
    <row r="36" spans="1:10" s="110" customFormat="1" ht="12" customHeight="1" x14ac:dyDescent="0.2">
      <c r="A36" s="118"/>
      <c r="B36" s="119" t="s">
        <v>117</v>
      </c>
      <c r="C36" s="113">
        <v>5.8179889006714856</v>
      </c>
      <c r="D36" s="115">
        <v>94970</v>
      </c>
      <c r="E36" s="114">
        <v>88955</v>
      </c>
      <c r="F36" s="114">
        <v>89503</v>
      </c>
      <c r="G36" s="114">
        <v>88669</v>
      </c>
      <c r="H36" s="140">
        <v>88801</v>
      </c>
      <c r="I36" s="115">
        <v>6169</v>
      </c>
      <c r="J36" s="116">
        <v>6.9469938401594575</v>
      </c>
    </row>
    <row r="37" spans="1:10" s="110" customFormat="1" ht="14.1" customHeight="1" x14ac:dyDescent="0.2">
      <c r="A37" s="102" t="s">
        <v>130</v>
      </c>
      <c r="B37" s="229"/>
      <c r="C37" s="230"/>
      <c r="D37" s="237"/>
      <c r="E37" s="238"/>
      <c r="F37" s="238"/>
      <c r="G37" s="238"/>
      <c r="H37" s="239"/>
      <c r="I37" s="231"/>
      <c r="J37" s="234"/>
    </row>
    <row r="38" spans="1:10" s="110" customFormat="1" ht="14.1" customHeight="1" x14ac:dyDescent="0.2">
      <c r="A38" s="126" t="s">
        <v>104</v>
      </c>
      <c r="B38" s="103"/>
      <c r="C38" s="113">
        <v>100</v>
      </c>
      <c r="D38" s="240">
        <v>6239770</v>
      </c>
      <c r="E38" s="236">
        <v>6151086</v>
      </c>
      <c r="F38" s="236">
        <v>6205288</v>
      </c>
      <c r="G38" s="236">
        <v>6228885</v>
      </c>
      <c r="H38" s="241">
        <v>6266099</v>
      </c>
      <c r="I38" s="235">
        <v>-26329</v>
      </c>
      <c r="J38" s="116">
        <v>-0.42018167922338923</v>
      </c>
    </row>
    <row r="39" spans="1:10" s="110" customFormat="1" ht="12" customHeight="1" x14ac:dyDescent="0.2">
      <c r="A39" s="118" t="s">
        <v>105</v>
      </c>
      <c r="B39" s="119" t="s">
        <v>106</v>
      </c>
      <c r="C39" s="113">
        <v>51.213105611264517</v>
      </c>
      <c r="D39" s="115">
        <v>3195580</v>
      </c>
      <c r="E39" s="114">
        <v>3144389</v>
      </c>
      <c r="F39" s="114">
        <v>3170080</v>
      </c>
      <c r="G39" s="114">
        <v>3179150</v>
      </c>
      <c r="H39" s="140">
        <v>3209502</v>
      </c>
      <c r="I39" s="115">
        <v>-13922</v>
      </c>
      <c r="J39" s="116">
        <v>-0.43377446095998695</v>
      </c>
    </row>
    <row r="40" spans="1:10" s="110" customFormat="1" ht="12" customHeight="1" x14ac:dyDescent="0.2">
      <c r="A40" s="118"/>
      <c r="B40" s="119" t="s">
        <v>107</v>
      </c>
      <c r="C40" s="113">
        <v>48.786894388735483</v>
      </c>
      <c r="D40" s="115">
        <v>3044190</v>
      </c>
      <c r="E40" s="114">
        <v>3006697</v>
      </c>
      <c r="F40" s="114">
        <v>3035208</v>
      </c>
      <c r="G40" s="114">
        <v>3049735</v>
      </c>
      <c r="H40" s="140">
        <v>3056597</v>
      </c>
      <c r="I40" s="115">
        <v>-12407</v>
      </c>
      <c r="J40" s="116">
        <v>-0.40590892420557895</v>
      </c>
    </row>
    <row r="41" spans="1:10" s="110" customFormat="1" ht="12" customHeight="1" x14ac:dyDescent="0.2">
      <c r="A41" s="118" t="s">
        <v>105</v>
      </c>
      <c r="B41" s="121" t="s">
        <v>108</v>
      </c>
      <c r="C41" s="113">
        <v>8.5885377185377028</v>
      </c>
      <c r="D41" s="115">
        <v>535905</v>
      </c>
      <c r="E41" s="114">
        <v>484177</v>
      </c>
      <c r="F41" s="114">
        <v>503380</v>
      </c>
      <c r="G41" s="114">
        <v>517562</v>
      </c>
      <c r="H41" s="140">
        <v>523920</v>
      </c>
      <c r="I41" s="115">
        <v>11985</v>
      </c>
      <c r="J41" s="116">
        <v>2.2875629867155292</v>
      </c>
    </row>
    <row r="42" spans="1:10" s="110" customFormat="1" ht="12" customHeight="1" x14ac:dyDescent="0.2">
      <c r="A42" s="118"/>
      <c r="B42" s="121" t="s">
        <v>109</v>
      </c>
      <c r="C42" s="113">
        <v>67.858414653104205</v>
      </c>
      <c r="D42" s="115">
        <v>4234209</v>
      </c>
      <c r="E42" s="114">
        <v>4211123</v>
      </c>
      <c r="F42" s="114">
        <v>4256336</v>
      </c>
      <c r="G42" s="114">
        <v>4269069</v>
      </c>
      <c r="H42" s="140">
        <v>4304095</v>
      </c>
      <c r="I42" s="115">
        <v>-69886</v>
      </c>
      <c r="J42" s="116">
        <v>-1.6237095138466973</v>
      </c>
    </row>
    <row r="43" spans="1:10" s="110" customFormat="1" ht="12" customHeight="1" x14ac:dyDescent="0.2">
      <c r="A43" s="118"/>
      <c r="B43" s="121" t="s">
        <v>110</v>
      </c>
      <c r="C43" s="113">
        <v>22.472815504417632</v>
      </c>
      <c r="D43" s="115">
        <v>1402252</v>
      </c>
      <c r="E43" s="114">
        <v>1390622</v>
      </c>
      <c r="F43" s="114">
        <v>1381190</v>
      </c>
      <c r="G43" s="114">
        <v>1376950</v>
      </c>
      <c r="H43" s="140">
        <v>1374667</v>
      </c>
      <c r="I43" s="115">
        <v>27585</v>
      </c>
      <c r="J43" s="116">
        <v>2.0066677966372946</v>
      </c>
    </row>
    <row r="44" spans="1:10" s="110" customFormat="1" ht="12" customHeight="1" x14ac:dyDescent="0.2">
      <c r="A44" s="120"/>
      <c r="B44" s="121" t="s">
        <v>111</v>
      </c>
      <c r="C44" s="113">
        <v>1.0802321239404657</v>
      </c>
      <c r="D44" s="115">
        <v>67404</v>
      </c>
      <c r="E44" s="114">
        <v>65164</v>
      </c>
      <c r="F44" s="114">
        <v>64382</v>
      </c>
      <c r="G44" s="114">
        <v>65303</v>
      </c>
      <c r="H44" s="140">
        <v>63416</v>
      </c>
      <c r="I44" s="115">
        <v>3988</v>
      </c>
      <c r="J44" s="116">
        <v>6.2886337832723607</v>
      </c>
    </row>
    <row r="45" spans="1:10" s="110" customFormat="1" ht="12" customHeight="1" x14ac:dyDescent="0.2">
      <c r="A45" s="120"/>
      <c r="B45" s="121" t="s">
        <v>112</v>
      </c>
      <c r="C45" s="113">
        <v>0.34062152931918965</v>
      </c>
      <c r="D45" s="115">
        <v>21254</v>
      </c>
      <c r="E45" s="114">
        <v>20281</v>
      </c>
      <c r="F45" s="114">
        <v>19616</v>
      </c>
      <c r="G45" s="114">
        <v>19529</v>
      </c>
      <c r="H45" s="140">
        <v>19574</v>
      </c>
      <c r="I45" s="115">
        <v>1680</v>
      </c>
      <c r="J45" s="116">
        <v>8.5828139368550111</v>
      </c>
    </row>
    <row r="46" spans="1:10" s="110" customFormat="1" ht="12" customHeight="1" x14ac:dyDescent="0.2">
      <c r="A46" s="118" t="s">
        <v>113</v>
      </c>
      <c r="B46" s="119" t="s">
        <v>183</v>
      </c>
      <c r="C46" s="113">
        <v>68.432041565634634</v>
      </c>
      <c r="D46" s="115">
        <v>4270002</v>
      </c>
      <c r="E46" s="114">
        <v>4217172</v>
      </c>
      <c r="F46" s="114">
        <v>4250917</v>
      </c>
      <c r="G46" s="114">
        <v>4270897</v>
      </c>
      <c r="H46" s="140">
        <v>4313879</v>
      </c>
      <c r="I46" s="115">
        <v>-43877</v>
      </c>
      <c r="J46" s="116">
        <v>-1.0171124410304508</v>
      </c>
    </row>
    <row r="47" spans="1:10" s="110" customFormat="1" ht="12" customHeight="1" x14ac:dyDescent="0.2">
      <c r="A47" s="118"/>
      <c r="B47" s="119" t="s">
        <v>184</v>
      </c>
      <c r="C47" s="113">
        <v>31.567958434365369</v>
      </c>
      <c r="D47" s="115">
        <v>1969768</v>
      </c>
      <c r="E47" s="114">
        <v>1933914</v>
      </c>
      <c r="F47" s="114">
        <v>1954371</v>
      </c>
      <c r="G47" s="114">
        <v>1957988</v>
      </c>
      <c r="H47" s="140">
        <v>1952220</v>
      </c>
      <c r="I47" s="115">
        <v>17548</v>
      </c>
      <c r="J47" s="116">
        <v>0.89887410230404363</v>
      </c>
    </row>
    <row r="48" spans="1:10" s="110" customFormat="1" ht="12" customHeight="1" x14ac:dyDescent="0.2">
      <c r="A48" s="118" t="s">
        <v>113</v>
      </c>
      <c r="B48" s="119" t="s">
        <v>116</v>
      </c>
      <c r="C48" s="113">
        <v>91.586484758252311</v>
      </c>
      <c r="D48" s="115">
        <v>5714786</v>
      </c>
      <c r="E48" s="114">
        <v>5649784</v>
      </c>
      <c r="F48" s="114">
        <v>5697974</v>
      </c>
      <c r="G48" s="114">
        <v>5728083</v>
      </c>
      <c r="H48" s="140">
        <v>5767106</v>
      </c>
      <c r="I48" s="115">
        <v>-52320</v>
      </c>
      <c r="J48" s="116">
        <v>-0.90721412091263798</v>
      </c>
    </row>
    <row r="49" spans="1:10" s="110" customFormat="1" ht="12" customHeight="1" x14ac:dyDescent="0.2">
      <c r="A49" s="118"/>
      <c r="B49" s="119" t="s">
        <v>117</v>
      </c>
      <c r="C49" s="113">
        <v>8.3416215661795228</v>
      </c>
      <c r="D49" s="115">
        <v>520498</v>
      </c>
      <c r="E49" s="114">
        <v>496923</v>
      </c>
      <c r="F49" s="114">
        <v>502847</v>
      </c>
      <c r="G49" s="114">
        <v>496442</v>
      </c>
      <c r="H49" s="140">
        <v>494714</v>
      </c>
      <c r="I49" s="115">
        <v>25784</v>
      </c>
      <c r="J49" s="116">
        <v>5.2119002090096505</v>
      </c>
    </row>
    <row r="50" spans="1:10" s="110" customFormat="1" ht="14.1" customHeight="1" x14ac:dyDescent="0.2">
      <c r="A50" s="102" t="s">
        <v>131</v>
      </c>
      <c r="B50" s="229"/>
      <c r="C50" s="230"/>
      <c r="D50" s="237"/>
      <c r="E50" s="238"/>
      <c r="F50" s="238"/>
      <c r="G50" s="238"/>
      <c r="H50" s="239"/>
      <c r="I50" s="231"/>
      <c r="J50" s="234"/>
    </row>
    <row r="51" spans="1:10" s="110" customFormat="1" ht="14.1" customHeight="1" x14ac:dyDescent="0.2">
      <c r="A51" s="126" t="s">
        <v>104</v>
      </c>
      <c r="B51" s="103"/>
      <c r="C51" s="113">
        <v>100</v>
      </c>
      <c r="D51" s="240">
        <v>33791865</v>
      </c>
      <c r="E51" s="236">
        <v>33322952</v>
      </c>
      <c r="F51" s="236">
        <v>33648183</v>
      </c>
      <c r="G51" s="236">
        <v>33740124</v>
      </c>
      <c r="H51" s="241">
        <v>33938159</v>
      </c>
      <c r="I51" s="235">
        <v>-146294</v>
      </c>
      <c r="J51" s="116">
        <v>-0.43106050625786746</v>
      </c>
    </row>
    <row r="52" spans="1:10" s="110" customFormat="1" ht="12" customHeight="1" x14ac:dyDescent="0.2">
      <c r="A52" s="118" t="s">
        <v>105</v>
      </c>
      <c r="B52" s="119" t="s">
        <v>106</v>
      </c>
      <c r="C52" s="113">
        <v>53.690058243307966</v>
      </c>
      <c r="D52" s="115">
        <v>18142872</v>
      </c>
      <c r="E52" s="114">
        <v>17894118</v>
      </c>
      <c r="F52" s="114">
        <v>18057396</v>
      </c>
      <c r="G52" s="114">
        <v>18100348</v>
      </c>
      <c r="H52" s="140">
        <v>18283323</v>
      </c>
      <c r="I52" s="115">
        <v>-140451</v>
      </c>
      <c r="J52" s="116">
        <v>-0.76819186534089012</v>
      </c>
    </row>
    <row r="53" spans="1:10" s="110" customFormat="1" ht="12" customHeight="1" x14ac:dyDescent="0.2">
      <c r="A53" s="118"/>
      <c r="B53" s="119" t="s">
        <v>107</v>
      </c>
      <c r="C53" s="113">
        <v>46.309941756692034</v>
      </c>
      <c r="D53" s="115">
        <v>15648993</v>
      </c>
      <c r="E53" s="114">
        <v>15428834</v>
      </c>
      <c r="F53" s="114">
        <v>15590787</v>
      </c>
      <c r="G53" s="114">
        <v>15639776</v>
      </c>
      <c r="H53" s="140">
        <v>15654836</v>
      </c>
      <c r="I53" s="115">
        <v>-5843</v>
      </c>
      <c r="J53" s="116">
        <v>-3.7323929806738314E-2</v>
      </c>
    </row>
    <row r="54" spans="1:10" s="110" customFormat="1" ht="12" customHeight="1" x14ac:dyDescent="0.2">
      <c r="A54" s="118" t="s">
        <v>105</v>
      </c>
      <c r="B54" s="121" t="s">
        <v>108</v>
      </c>
      <c r="C54" s="113">
        <v>10.471162216113257</v>
      </c>
      <c r="D54" s="115">
        <v>3538401</v>
      </c>
      <c r="E54" s="114">
        <v>3251040</v>
      </c>
      <c r="F54" s="114">
        <v>3395512</v>
      </c>
      <c r="G54" s="114">
        <v>3515501</v>
      </c>
      <c r="H54" s="140">
        <v>3596470</v>
      </c>
      <c r="I54" s="115">
        <v>-58069</v>
      </c>
      <c r="J54" s="116">
        <v>-1.6146109935575716</v>
      </c>
    </row>
    <row r="55" spans="1:10" s="110" customFormat="1" ht="12" customHeight="1" x14ac:dyDescent="0.2">
      <c r="A55" s="118"/>
      <c r="B55" s="121" t="s">
        <v>109</v>
      </c>
      <c r="C55" s="113">
        <v>67.681842952438402</v>
      </c>
      <c r="D55" s="115">
        <v>22870957</v>
      </c>
      <c r="E55" s="114">
        <v>22767423</v>
      </c>
      <c r="F55" s="114">
        <v>23007059</v>
      </c>
      <c r="G55" s="114">
        <v>23038764</v>
      </c>
      <c r="H55" s="140">
        <v>23203085</v>
      </c>
      <c r="I55" s="115">
        <v>-332128</v>
      </c>
      <c r="J55" s="116">
        <v>-1.4313958682649313</v>
      </c>
    </row>
    <row r="56" spans="1:10" s="110" customFormat="1" ht="12" customHeight="1" x14ac:dyDescent="0.2">
      <c r="A56" s="118"/>
      <c r="B56" s="121" t="s">
        <v>110</v>
      </c>
      <c r="C56" s="113">
        <v>20.666864643309861</v>
      </c>
      <c r="D56" s="115">
        <v>6983719</v>
      </c>
      <c r="E56" s="114">
        <v>6913238</v>
      </c>
      <c r="F56" s="114">
        <v>6856741</v>
      </c>
      <c r="G56" s="114">
        <v>6796785</v>
      </c>
      <c r="H56" s="140">
        <v>6757185</v>
      </c>
      <c r="I56" s="115">
        <v>226534</v>
      </c>
      <c r="J56" s="116">
        <v>3.3524907191382209</v>
      </c>
    </row>
    <row r="57" spans="1:10" s="110" customFormat="1" ht="12" customHeight="1" x14ac:dyDescent="0.2">
      <c r="A57" s="120"/>
      <c r="B57" s="121" t="s">
        <v>111</v>
      </c>
      <c r="C57" s="113">
        <v>1.1801301881384765</v>
      </c>
      <c r="D57" s="115">
        <v>398788</v>
      </c>
      <c r="E57" s="114">
        <v>391250</v>
      </c>
      <c r="F57" s="114">
        <v>388870</v>
      </c>
      <c r="G57" s="114">
        <v>389071</v>
      </c>
      <c r="H57" s="140">
        <v>381418</v>
      </c>
      <c r="I57" s="115">
        <v>17370</v>
      </c>
      <c r="J57" s="116">
        <v>4.5540588016297079</v>
      </c>
    </row>
    <row r="58" spans="1:10" s="110" customFormat="1" ht="12" customHeight="1" x14ac:dyDescent="0.2">
      <c r="A58" s="120"/>
      <c r="B58" s="121" t="s">
        <v>112</v>
      </c>
      <c r="C58" s="113">
        <v>0.36012217733469282</v>
      </c>
      <c r="D58" s="115">
        <v>121692</v>
      </c>
      <c r="E58" s="114">
        <v>117828</v>
      </c>
      <c r="F58" s="114">
        <v>113539</v>
      </c>
      <c r="G58" s="114">
        <v>110794</v>
      </c>
      <c r="H58" s="140">
        <v>112751</v>
      </c>
      <c r="I58" s="115">
        <v>8941</v>
      </c>
      <c r="J58" s="116">
        <v>7.9298631497725074</v>
      </c>
    </row>
    <row r="59" spans="1:10" s="110" customFormat="1" ht="12" customHeight="1" x14ac:dyDescent="0.2">
      <c r="A59" s="118" t="s">
        <v>113</v>
      </c>
      <c r="B59" s="119" t="s">
        <v>183</v>
      </c>
      <c r="C59" s="113">
        <v>71.116193202121281</v>
      </c>
      <c r="D59" s="115">
        <v>24031488</v>
      </c>
      <c r="E59" s="114">
        <v>23694815</v>
      </c>
      <c r="F59" s="114">
        <v>23917380</v>
      </c>
      <c r="G59" s="114">
        <v>24009698</v>
      </c>
      <c r="H59" s="140">
        <v>24264487</v>
      </c>
      <c r="I59" s="115">
        <v>-232999</v>
      </c>
      <c r="J59" s="116">
        <v>-0.96024696503989559</v>
      </c>
    </row>
    <row r="60" spans="1:10" s="110" customFormat="1" ht="12" customHeight="1" x14ac:dyDescent="0.2">
      <c r="A60" s="118"/>
      <c r="B60" s="119" t="s">
        <v>184</v>
      </c>
      <c r="C60" s="113">
        <v>28.883806797878719</v>
      </c>
      <c r="D60" s="115">
        <v>9760377</v>
      </c>
      <c r="E60" s="114">
        <v>9628137</v>
      </c>
      <c r="F60" s="114">
        <v>9730803</v>
      </c>
      <c r="G60" s="114">
        <v>9730426</v>
      </c>
      <c r="H60" s="140">
        <v>9673671</v>
      </c>
      <c r="I60" s="115">
        <v>86706</v>
      </c>
      <c r="J60" s="116">
        <v>0.89630916742982059</v>
      </c>
    </row>
    <row r="61" spans="1:10" s="110" customFormat="1" ht="12" customHeight="1" x14ac:dyDescent="0.2">
      <c r="A61" s="118" t="s">
        <v>113</v>
      </c>
      <c r="B61" s="119" t="s">
        <v>116</v>
      </c>
      <c r="C61" s="113">
        <v>87.036012957556494</v>
      </c>
      <c r="D61" s="115">
        <v>29411092</v>
      </c>
      <c r="E61" s="114">
        <v>29068114</v>
      </c>
      <c r="F61" s="114">
        <v>29352948</v>
      </c>
      <c r="G61" s="114">
        <v>29504034</v>
      </c>
      <c r="H61" s="140">
        <v>29659173</v>
      </c>
      <c r="I61" s="115">
        <v>-248081</v>
      </c>
      <c r="J61" s="116">
        <v>-0.83643937071340457</v>
      </c>
    </row>
    <row r="62" spans="1:10" s="110" customFormat="1" ht="12" customHeight="1" x14ac:dyDescent="0.2">
      <c r="A62" s="118"/>
      <c r="B62" s="119" t="s">
        <v>117</v>
      </c>
      <c r="C62" s="113">
        <v>12.907059139825517</v>
      </c>
      <c r="D62" s="115">
        <v>4361536</v>
      </c>
      <c r="E62" s="114">
        <v>4235911</v>
      </c>
      <c r="F62" s="114">
        <v>4276040</v>
      </c>
      <c r="G62" s="114">
        <v>4217256</v>
      </c>
      <c r="H62" s="140">
        <v>4260341</v>
      </c>
      <c r="I62" s="115">
        <v>101195</v>
      </c>
      <c r="J62" s="116">
        <v>2.3752793497046363</v>
      </c>
    </row>
    <row r="63" spans="1:10" s="110" customFormat="1" ht="14.1" customHeight="1" x14ac:dyDescent="0.2">
      <c r="A63" s="102" t="s">
        <v>185</v>
      </c>
      <c r="B63" s="229"/>
      <c r="C63" s="230"/>
      <c r="D63" s="237"/>
      <c r="E63" s="238"/>
      <c r="F63" s="238"/>
      <c r="G63" s="238"/>
      <c r="H63" s="239"/>
      <c r="I63" s="231"/>
      <c r="J63" s="234"/>
    </row>
    <row r="64" spans="1:10" s="110" customFormat="1" ht="14.1" customHeight="1" x14ac:dyDescent="0.2">
      <c r="A64" s="126" t="s">
        <v>104</v>
      </c>
      <c r="B64" s="103"/>
      <c r="C64" s="113">
        <v>100</v>
      </c>
      <c r="D64" s="240">
        <v>233013</v>
      </c>
      <c r="E64" s="236">
        <v>230529</v>
      </c>
      <c r="F64" s="236">
        <v>232218</v>
      </c>
      <c r="G64" s="236">
        <v>232686</v>
      </c>
      <c r="H64" s="140">
        <v>232616</v>
      </c>
      <c r="I64" s="115">
        <v>397</v>
      </c>
      <c r="J64" s="116">
        <v>0.17066753791656636</v>
      </c>
    </row>
    <row r="65" spans="1:12" s="110" customFormat="1" ht="12" customHeight="1" x14ac:dyDescent="0.2">
      <c r="A65" s="118" t="s">
        <v>105</v>
      </c>
      <c r="B65" s="119" t="s">
        <v>106</v>
      </c>
      <c r="C65" s="113">
        <v>52.400509842798471</v>
      </c>
      <c r="D65" s="235">
        <v>122100</v>
      </c>
      <c r="E65" s="236">
        <v>120683</v>
      </c>
      <c r="F65" s="236">
        <v>121401</v>
      </c>
      <c r="G65" s="236">
        <v>121351</v>
      </c>
      <c r="H65" s="140">
        <v>121490</v>
      </c>
      <c r="I65" s="115">
        <v>610</v>
      </c>
      <c r="J65" s="116">
        <v>0.5020989381842127</v>
      </c>
    </row>
    <row r="66" spans="1:12" s="110" customFormat="1" ht="12" customHeight="1" x14ac:dyDescent="0.2">
      <c r="A66" s="118"/>
      <c r="B66" s="119" t="s">
        <v>107</v>
      </c>
      <c r="C66" s="113">
        <v>47.599490157201529</v>
      </c>
      <c r="D66" s="235">
        <v>110913</v>
      </c>
      <c r="E66" s="236">
        <v>109846</v>
      </c>
      <c r="F66" s="236">
        <v>110817</v>
      </c>
      <c r="G66" s="236">
        <v>111335</v>
      </c>
      <c r="H66" s="140">
        <v>111126</v>
      </c>
      <c r="I66" s="115">
        <v>-213</v>
      </c>
      <c r="J66" s="116">
        <v>-0.19167431564170401</v>
      </c>
    </row>
    <row r="67" spans="1:12" s="110" customFormat="1" ht="12" customHeight="1" x14ac:dyDescent="0.2">
      <c r="A67" s="118" t="s">
        <v>105</v>
      </c>
      <c r="B67" s="121" t="s">
        <v>108</v>
      </c>
      <c r="C67" s="113">
        <v>9.0763176303468054</v>
      </c>
      <c r="D67" s="235">
        <v>21149</v>
      </c>
      <c r="E67" s="236">
        <v>19440</v>
      </c>
      <c r="F67" s="236">
        <v>20128</v>
      </c>
      <c r="G67" s="236">
        <v>20519</v>
      </c>
      <c r="H67" s="140">
        <v>20472</v>
      </c>
      <c r="I67" s="115">
        <v>677</v>
      </c>
      <c r="J67" s="116">
        <v>3.3069558421258303</v>
      </c>
    </row>
    <row r="68" spans="1:12" s="110" customFormat="1" ht="12" customHeight="1" x14ac:dyDescent="0.2">
      <c r="A68" s="118"/>
      <c r="B68" s="121" t="s">
        <v>109</v>
      </c>
      <c r="C68" s="113">
        <v>73.081759386815321</v>
      </c>
      <c r="D68" s="235">
        <v>170290</v>
      </c>
      <c r="E68" s="236">
        <v>169787</v>
      </c>
      <c r="F68" s="236">
        <v>171164</v>
      </c>
      <c r="G68" s="236">
        <v>171428</v>
      </c>
      <c r="H68" s="140">
        <v>171758</v>
      </c>
      <c r="I68" s="115">
        <v>-1468</v>
      </c>
      <c r="J68" s="116">
        <v>-0.85469090231604927</v>
      </c>
    </row>
    <row r="69" spans="1:12" s="110" customFormat="1" ht="12" customHeight="1" x14ac:dyDescent="0.2">
      <c r="A69" s="118"/>
      <c r="B69" s="121" t="s">
        <v>110</v>
      </c>
      <c r="C69" s="113">
        <v>16.891332243265396</v>
      </c>
      <c r="D69" s="235">
        <v>39359</v>
      </c>
      <c r="E69" s="236">
        <v>39095</v>
      </c>
      <c r="F69" s="236">
        <v>38787</v>
      </c>
      <c r="G69" s="236">
        <v>38537</v>
      </c>
      <c r="H69" s="140">
        <v>38242</v>
      </c>
      <c r="I69" s="115">
        <v>1117</v>
      </c>
      <c r="J69" s="116">
        <v>2.9208723393127975</v>
      </c>
    </row>
    <row r="70" spans="1:12" s="110" customFormat="1" ht="12" customHeight="1" x14ac:dyDescent="0.2">
      <c r="A70" s="120"/>
      <c r="B70" s="121" t="s">
        <v>111</v>
      </c>
      <c r="C70" s="113">
        <v>0.9505907395724702</v>
      </c>
      <c r="D70" s="235">
        <v>2215</v>
      </c>
      <c r="E70" s="236">
        <v>2207</v>
      </c>
      <c r="F70" s="236">
        <v>2139</v>
      </c>
      <c r="G70" s="236">
        <v>2202</v>
      </c>
      <c r="H70" s="140">
        <v>2144</v>
      </c>
      <c r="I70" s="115">
        <v>71</v>
      </c>
      <c r="J70" s="116">
        <v>3.3115671641791047</v>
      </c>
    </row>
    <row r="71" spans="1:12" s="110" customFormat="1" ht="12" customHeight="1" x14ac:dyDescent="0.2">
      <c r="A71" s="120"/>
      <c r="B71" s="121" t="s">
        <v>112</v>
      </c>
      <c r="C71" s="113">
        <v>0.32487457781325507</v>
      </c>
      <c r="D71" s="235">
        <v>757</v>
      </c>
      <c r="E71" s="236">
        <v>740</v>
      </c>
      <c r="F71" s="236">
        <v>699</v>
      </c>
      <c r="G71" s="236">
        <v>721</v>
      </c>
      <c r="H71" s="140">
        <v>754</v>
      </c>
      <c r="I71" s="115">
        <v>3</v>
      </c>
      <c r="J71" s="116">
        <v>0.39787798408488062</v>
      </c>
    </row>
    <row r="72" spans="1:12" s="110" customFormat="1" ht="12" customHeight="1" x14ac:dyDescent="0.2">
      <c r="A72" s="118" t="s">
        <v>113</v>
      </c>
      <c r="B72" s="119" t="s">
        <v>183</v>
      </c>
      <c r="C72" s="113">
        <v>67.661890109135541</v>
      </c>
      <c r="D72" s="235">
        <v>157661</v>
      </c>
      <c r="E72" s="236">
        <v>157374</v>
      </c>
      <c r="F72" s="236">
        <v>158731</v>
      </c>
      <c r="G72" s="236">
        <v>159452</v>
      </c>
      <c r="H72" s="140">
        <v>160268</v>
      </c>
      <c r="I72" s="115">
        <v>-2607</v>
      </c>
      <c r="J72" s="116">
        <v>-1.6266503606459182</v>
      </c>
    </row>
    <row r="73" spans="1:12" s="110" customFormat="1" ht="12" customHeight="1" x14ac:dyDescent="0.2">
      <c r="A73" s="118"/>
      <c r="B73" s="119" t="s">
        <v>184</v>
      </c>
      <c r="C73" s="113">
        <v>32.338109890864459</v>
      </c>
      <c r="D73" s="115">
        <v>75352</v>
      </c>
      <c r="E73" s="114">
        <v>73155</v>
      </c>
      <c r="F73" s="114">
        <v>73487</v>
      </c>
      <c r="G73" s="114">
        <v>73234</v>
      </c>
      <c r="H73" s="140">
        <v>72348</v>
      </c>
      <c r="I73" s="115">
        <v>3004</v>
      </c>
      <c r="J73" s="116">
        <v>4.1521534804002878</v>
      </c>
    </row>
    <row r="74" spans="1:12" s="110" customFormat="1" ht="12" customHeight="1" x14ac:dyDescent="0.2">
      <c r="A74" s="118" t="s">
        <v>113</v>
      </c>
      <c r="B74" s="119" t="s">
        <v>116</v>
      </c>
      <c r="C74" s="113">
        <v>92.841601112384282</v>
      </c>
      <c r="D74" s="115">
        <v>216333</v>
      </c>
      <c r="E74" s="114">
        <v>214541</v>
      </c>
      <c r="F74" s="114">
        <v>216106</v>
      </c>
      <c r="G74" s="114">
        <v>216770</v>
      </c>
      <c r="H74" s="140">
        <v>217009</v>
      </c>
      <c r="I74" s="115">
        <v>-676</v>
      </c>
      <c r="J74" s="116">
        <v>-0.31150781764811597</v>
      </c>
    </row>
    <row r="75" spans="1:12" s="110" customFormat="1" ht="12" customHeight="1" x14ac:dyDescent="0.2">
      <c r="A75" s="142"/>
      <c r="B75" s="124" t="s">
        <v>117</v>
      </c>
      <c r="C75" s="125">
        <v>7.1270701634672742</v>
      </c>
      <c r="D75" s="143">
        <v>16607</v>
      </c>
      <c r="E75" s="144">
        <v>15918</v>
      </c>
      <c r="F75" s="144">
        <v>16037</v>
      </c>
      <c r="G75" s="144">
        <v>15840</v>
      </c>
      <c r="H75" s="145">
        <v>15538</v>
      </c>
      <c r="I75" s="143">
        <v>1069</v>
      </c>
      <c r="J75" s="146">
        <v>6.8799073239799204</v>
      </c>
    </row>
    <row r="76" spans="1:12" s="101" customFormat="1" ht="11.25" customHeight="1" x14ac:dyDescent="0.15">
      <c r="B76" s="147"/>
      <c r="C76" s="147"/>
      <c r="D76" s="148"/>
      <c r="E76" s="148"/>
      <c r="F76" s="148"/>
      <c r="G76" s="149"/>
      <c r="H76" s="148"/>
      <c r="I76" s="148"/>
      <c r="J76" s="242" t="s">
        <v>45</v>
      </c>
    </row>
    <row r="77" spans="1:12" s="101" customFormat="1" ht="12.75" customHeight="1" x14ac:dyDescent="0.15">
      <c r="A77" s="533" t="s">
        <v>513</v>
      </c>
      <c r="B77" s="153"/>
      <c r="C77" s="153"/>
      <c r="D77" s="154"/>
      <c r="E77" s="153"/>
      <c r="F77" s="153"/>
      <c r="G77" s="153"/>
      <c r="H77" s="153"/>
      <c r="I77" s="153"/>
      <c r="J77" s="153"/>
    </row>
    <row r="78" spans="1:12" s="101" customFormat="1" ht="18" customHeight="1" x14ac:dyDescent="0.15">
      <c r="A78" s="567" t="s">
        <v>123</v>
      </c>
      <c r="B78" s="568"/>
      <c r="C78" s="568"/>
      <c r="D78" s="568"/>
      <c r="E78" s="568"/>
      <c r="F78" s="568"/>
      <c r="G78" s="568"/>
      <c r="H78" s="568"/>
      <c r="I78" s="568"/>
      <c r="J78" s="568"/>
    </row>
    <row r="79" spans="1:12" ht="18" customHeight="1" x14ac:dyDescent="0.2">
      <c r="A79" s="567"/>
      <c r="B79" s="568"/>
      <c r="C79" s="568"/>
      <c r="D79" s="568"/>
      <c r="E79" s="568"/>
      <c r="F79" s="568"/>
      <c r="G79" s="568"/>
      <c r="H79" s="568"/>
      <c r="I79" s="568"/>
      <c r="J79" s="568"/>
    </row>
    <row r="80" spans="1:12" ht="22.5" customHeight="1" x14ac:dyDescent="0.2">
      <c r="A80" s="603"/>
      <c r="B80" s="604"/>
      <c r="C80" s="604"/>
      <c r="D80" s="604"/>
      <c r="E80" s="604"/>
      <c r="F80" s="604"/>
      <c r="G80" s="604"/>
      <c r="H80" s="604"/>
      <c r="I80" s="604"/>
      <c r="J80" s="604"/>
      <c r="K80" s="243"/>
      <c r="L80" s="243"/>
    </row>
    <row r="81" spans="1:10" ht="12.75" customHeight="1" x14ac:dyDescent="0.2">
      <c r="A81" s="244"/>
      <c r="B81" s="244"/>
      <c r="C81" s="245"/>
      <c r="D81" s="246"/>
      <c r="E81" s="246"/>
      <c r="F81" s="246"/>
      <c r="G81" s="246"/>
      <c r="H81" s="246"/>
      <c r="I81" s="246"/>
      <c r="J81" s="247"/>
    </row>
    <row r="82" spans="1:10" ht="12.75" customHeight="1" x14ac:dyDescent="0.2">
      <c r="A82" s="244"/>
      <c r="B82" s="244"/>
      <c r="C82" s="245"/>
      <c r="D82" s="246"/>
      <c r="E82" s="246"/>
      <c r="F82" s="246"/>
      <c r="G82" s="246"/>
      <c r="H82" s="246"/>
      <c r="I82" s="246"/>
      <c r="J82" s="247"/>
    </row>
  </sheetData>
  <mergeCells count="15">
    <mergeCell ref="A78:J78"/>
    <mergeCell ref="A79:J79"/>
    <mergeCell ref="A80:J80"/>
    <mergeCell ref="A3:J3"/>
    <mergeCell ref="A4:J4"/>
    <mergeCell ref="A5:D5"/>
    <mergeCell ref="A7:B10"/>
    <mergeCell ref="C7:C10"/>
    <mergeCell ref="D7:H7"/>
    <mergeCell ref="I7:J8"/>
    <mergeCell ref="D8:D9"/>
    <mergeCell ref="E8:E9"/>
    <mergeCell ref="F8:F9"/>
    <mergeCell ref="G8:G9"/>
    <mergeCell ref="H8:H9"/>
  </mergeCells>
  <printOptions horizontalCentered="1"/>
  <pageMargins left="0.7" right="0.7" top="0.75" bottom="0.75" header="0.3" footer="0.3"/>
  <pageSetup paperSize="9" scale="7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Q863"/>
  <sheetViews>
    <sheetView showGridLines="0" zoomScaleNormal="100" workbookViewId="0"/>
  </sheetViews>
  <sheetFormatPr baseColWidth="10" defaultColWidth="8.85546875" defaultRowHeight="15.95" customHeight="1" x14ac:dyDescent="0.2"/>
  <cols>
    <col min="1" max="1" width="3.5703125" style="97" customWidth="1"/>
    <col min="2" max="2" width="2.28515625" style="97" customWidth="1"/>
    <col min="3" max="3" width="6.7109375" style="97" customWidth="1"/>
    <col min="4" max="4" width="32.5703125" style="97" customWidth="1"/>
    <col min="5" max="5" width="5.7109375" style="155" customWidth="1"/>
    <col min="6" max="10" width="9.7109375" style="156" customWidth="1"/>
    <col min="11" max="11" width="9.7109375" style="282" customWidth="1"/>
    <col min="12" max="12" width="9.7109375" style="157" customWidth="1"/>
    <col min="13" max="256" width="8.85546875" style="97"/>
    <col min="257" max="258" width="3.7109375" style="97" customWidth="1"/>
    <col min="259" max="259" width="3.85546875" style="97" customWidth="1"/>
    <col min="260" max="260" width="26.28515625" style="97" customWidth="1"/>
    <col min="261" max="261" width="5.7109375" style="97" customWidth="1"/>
    <col min="262" max="268" width="9.5703125" style="97" customWidth="1"/>
    <col min="269" max="512" width="8.85546875" style="97"/>
    <col min="513" max="514" width="3.7109375" style="97" customWidth="1"/>
    <col min="515" max="515" width="3.85546875" style="97" customWidth="1"/>
    <col min="516" max="516" width="26.28515625" style="97" customWidth="1"/>
    <col min="517" max="517" width="5.7109375" style="97" customWidth="1"/>
    <col min="518" max="524" width="9.5703125" style="97" customWidth="1"/>
    <col min="525" max="768" width="8.85546875" style="97"/>
    <col min="769" max="770" width="3.7109375" style="97" customWidth="1"/>
    <col min="771" max="771" width="3.85546875" style="97" customWidth="1"/>
    <col min="772" max="772" width="26.28515625" style="97" customWidth="1"/>
    <col min="773" max="773" width="5.7109375" style="97" customWidth="1"/>
    <col min="774" max="780" width="9.5703125" style="97" customWidth="1"/>
    <col min="781" max="1024" width="8.85546875" style="97"/>
    <col min="1025" max="1026" width="3.7109375" style="97" customWidth="1"/>
    <col min="1027" max="1027" width="3.85546875" style="97" customWidth="1"/>
    <col min="1028" max="1028" width="26.28515625" style="97" customWidth="1"/>
    <col min="1029" max="1029" width="5.7109375" style="97" customWidth="1"/>
    <col min="1030" max="1036" width="9.5703125" style="97" customWidth="1"/>
    <col min="1037" max="1280" width="8.85546875" style="97"/>
    <col min="1281" max="1282" width="3.7109375" style="97" customWidth="1"/>
    <col min="1283" max="1283" width="3.85546875" style="97" customWidth="1"/>
    <col min="1284" max="1284" width="26.28515625" style="97" customWidth="1"/>
    <col min="1285" max="1285" width="5.7109375" style="97" customWidth="1"/>
    <col min="1286" max="1292" width="9.5703125" style="97" customWidth="1"/>
    <col min="1293" max="1536" width="8.85546875" style="97"/>
    <col min="1537" max="1538" width="3.7109375" style="97" customWidth="1"/>
    <col min="1539" max="1539" width="3.85546875" style="97" customWidth="1"/>
    <col min="1540" max="1540" width="26.28515625" style="97" customWidth="1"/>
    <col min="1541" max="1541" width="5.7109375" style="97" customWidth="1"/>
    <col min="1542" max="1548" width="9.5703125" style="97" customWidth="1"/>
    <col min="1549" max="1792" width="8.85546875" style="97"/>
    <col min="1793" max="1794" width="3.7109375" style="97" customWidth="1"/>
    <col min="1795" max="1795" width="3.85546875" style="97" customWidth="1"/>
    <col min="1796" max="1796" width="26.28515625" style="97" customWidth="1"/>
    <col min="1797" max="1797" width="5.7109375" style="97" customWidth="1"/>
    <col min="1798" max="1804" width="9.5703125" style="97" customWidth="1"/>
    <col min="1805" max="2048" width="8.85546875" style="97"/>
    <col min="2049" max="2050" width="3.7109375" style="97" customWidth="1"/>
    <col min="2051" max="2051" width="3.85546875" style="97" customWidth="1"/>
    <col min="2052" max="2052" width="26.28515625" style="97" customWidth="1"/>
    <col min="2053" max="2053" width="5.7109375" style="97" customWidth="1"/>
    <col min="2054" max="2060" width="9.5703125" style="97" customWidth="1"/>
    <col min="2061" max="2304" width="8.85546875" style="97"/>
    <col min="2305" max="2306" width="3.7109375" style="97" customWidth="1"/>
    <col min="2307" max="2307" width="3.85546875" style="97" customWidth="1"/>
    <col min="2308" max="2308" width="26.28515625" style="97" customWidth="1"/>
    <col min="2309" max="2309" width="5.7109375" style="97" customWidth="1"/>
    <col min="2310" max="2316" width="9.5703125" style="97" customWidth="1"/>
    <col min="2317" max="2560" width="8.85546875" style="97"/>
    <col min="2561" max="2562" width="3.7109375" style="97" customWidth="1"/>
    <col min="2563" max="2563" width="3.85546875" style="97" customWidth="1"/>
    <col min="2564" max="2564" width="26.28515625" style="97" customWidth="1"/>
    <col min="2565" max="2565" width="5.7109375" style="97" customWidth="1"/>
    <col min="2566" max="2572" width="9.5703125" style="97" customWidth="1"/>
    <col min="2573" max="2816" width="8.85546875" style="97"/>
    <col min="2817" max="2818" width="3.7109375" style="97" customWidth="1"/>
    <col min="2819" max="2819" width="3.85546875" style="97" customWidth="1"/>
    <col min="2820" max="2820" width="26.28515625" style="97" customWidth="1"/>
    <col min="2821" max="2821" width="5.7109375" style="97" customWidth="1"/>
    <col min="2822" max="2828" width="9.5703125" style="97" customWidth="1"/>
    <col min="2829" max="3072" width="8.85546875" style="97"/>
    <col min="3073" max="3074" width="3.7109375" style="97" customWidth="1"/>
    <col min="3075" max="3075" width="3.85546875" style="97" customWidth="1"/>
    <col min="3076" max="3076" width="26.28515625" style="97" customWidth="1"/>
    <col min="3077" max="3077" width="5.7109375" style="97" customWidth="1"/>
    <col min="3078" max="3084" width="9.5703125" style="97" customWidth="1"/>
    <col min="3085" max="3328" width="8.85546875" style="97"/>
    <col min="3329" max="3330" width="3.7109375" style="97" customWidth="1"/>
    <col min="3331" max="3331" width="3.85546875" style="97" customWidth="1"/>
    <col min="3332" max="3332" width="26.28515625" style="97" customWidth="1"/>
    <col min="3333" max="3333" width="5.7109375" style="97" customWidth="1"/>
    <col min="3334" max="3340" width="9.5703125" style="97" customWidth="1"/>
    <col min="3341" max="3584" width="8.85546875" style="97"/>
    <col min="3585" max="3586" width="3.7109375" style="97" customWidth="1"/>
    <col min="3587" max="3587" width="3.85546875" style="97" customWidth="1"/>
    <col min="3588" max="3588" width="26.28515625" style="97" customWidth="1"/>
    <col min="3589" max="3589" width="5.7109375" style="97" customWidth="1"/>
    <col min="3590" max="3596" width="9.5703125" style="97" customWidth="1"/>
    <col min="3597" max="3840" width="8.85546875" style="97"/>
    <col min="3841" max="3842" width="3.7109375" style="97" customWidth="1"/>
    <col min="3843" max="3843" width="3.85546875" style="97" customWidth="1"/>
    <col min="3844" max="3844" width="26.28515625" style="97" customWidth="1"/>
    <col min="3845" max="3845" width="5.7109375" style="97" customWidth="1"/>
    <col min="3846" max="3852" width="9.5703125" style="97" customWidth="1"/>
    <col min="3853" max="4096" width="8.85546875" style="97"/>
    <col min="4097" max="4098" width="3.7109375" style="97" customWidth="1"/>
    <col min="4099" max="4099" width="3.85546875" style="97" customWidth="1"/>
    <col min="4100" max="4100" width="26.28515625" style="97" customWidth="1"/>
    <col min="4101" max="4101" width="5.7109375" style="97" customWidth="1"/>
    <col min="4102" max="4108" width="9.5703125" style="97" customWidth="1"/>
    <col min="4109" max="4352" width="8.85546875" style="97"/>
    <col min="4353" max="4354" width="3.7109375" style="97" customWidth="1"/>
    <col min="4355" max="4355" width="3.85546875" style="97" customWidth="1"/>
    <col min="4356" max="4356" width="26.28515625" style="97" customWidth="1"/>
    <col min="4357" max="4357" width="5.7109375" style="97" customWidth="1"/>
    <col min="4358" max="4364" width="9.5703125" style="97" customWidth="1"/>
    <col min="4365" max="4608" width="8.85546875" style="97"/>
    <col min="4609" max="4610" width="3.7109375" style="97" customWidth="1"/>
    <col min="4611" max="4611" width="3.85546875" style="97" customWidth="1"/>
    <col min="4612" max="4612" width="26.28515625" style="97" customWidth="1"/>
    <col min="4613" max="4613" width="5.7109375" style="97" customWidth="1"/>
    <col min="4614" max="4620" width="9.5703125" style="97" customWidth="1"/>
    <col min="4621" max="4864" width="8.85546875" style="97"/>
    <col min="4865" max="4866" width="3.7109375" style="97" customWidth="1"/>
    <col min="4867" max="4867" width="3.85546875" style="97" customWidth="1"/>
    <col min="4868" max="4868" width="26.28515625" style="97" customWidth="1"/>
    <col min="4869" max="4869" width="5.7109375" style="97" customWidth="1"/>
    <col min="4870" max="4876" width="9.5703125" style="97" customWidth="1"/>
    <col min="4877" max="5120" width="8.85546875" style="97"/>
    <col min="5121" max="5122" width="3.7109375" style="97" customWidth="1"/>
    <col min="5123" max="5123" width="3.85546875" style="97" customWidth="1"/>
    <col min="5124" max="5124" width="26.28515625" style="97" customWidth="1"/>
    <col min="5125" max="5125" width="5.7109375" style="97" customWidth="1"/>
    <col min="5126" max="5132" width="9.5703125" style="97" customWidth="1"/>
    <col min="5133" max="5376" width="8.85546875" style="97"/>
    <col min="5377" max="5378" width="3.7109375" style="97" customWidth="1"/>
    <col min="5379" max="5379" width="3.85546875" style="97" customWidth="1"/>
    <col min="5380" max="5380" width="26.28515625" style="97" customWidth="1"/>
    <col min="5381" max="5381" width="5.7109375" style="97" customWidth="1"/>
    <col min="5382" max="5388" width="9.5703125" style="97" customWidth="1"/>
    <col min="5389" max="5632" width="8.85546875" style="97"/>
    <col min="5633" max="5634" width="3.7109375" style="97" customWidth="1"/>
    <col min="5635" max="5635" width="3.85546875" style="97" customWidth="1"/>
    <col min="5636" max="5636" width="26.28515625" style="97" customWidth="1"/>
    <col min="5637" max="5637" width="5.7109375" style="97" customWidth="1"/>
    <col min="5638" max="5644" width="9.5703125" style="97" customWidth="1"/>
    <col min="5645" max="5888" width="8.85546875" style="97"/>
    <col min="5889" max="5890" width="3.7109375" style="97" customWidth="1"/>
    <col min="5891" max="5891" width="3.85546875" style="97" customWidth="1"/>
    <col min="5892" max="5892" width="26.28515625" style="97" customWidth="1"/>
    <col min="5893" max="5893" width="5.7109375" style="97" customWidth="1"/>
    <col min="5894" max="5900" width="9.5703125" style="97" customWidth="1"/>
    <col min="5901" max="6144" width="8.85546875" style="97"/>
    <col min="6145" max="6146" width="3.7109375" style="97" customWidth="1"/>
    <col min="6147" max="6147" width="3.85546875" style="97" customWidth="1"/>
    <col min="6148" max="6148" width="26.28515625" style="97" customWidth="1"/>
    <col min="6149" max="6149" width="5.7109375" style="97" customWidth="1"/>
    <col min="6150" max="6156" width="9.5703125" style="97" customWidth="1"/>
    <col min="6157" max="6400" width="8.85546875" style="97"/>
    <col min="6401" max="6402" width="3.7109375" style="97" customWidth="1"/>
    <col min="6403" max="6403" width="3.85546875" style="97" customWidth="1"/>
    <col min="6404" max="6404" width="26.28515625" style="97" customWidth="1"/>
    <col min="6405" max="6405" width="5.7109375" style="97" customWidth="1"/>
    <col min="6406" max="6412" width="9.5703125" style="97" customWidth="1"/>
    <col min="6413" max="6656" width="8.85546875" style="97"/>
    <col min="6657" max="6658" width="3.7109375" style="97" customWidth="1"/>
    <col min="6659" max="6659" width="3.85546875" style="97" customWidth="1"/>
    <col min="6660" max="6660" width="26.28515625" style="97" customWidth="1"/>
    <col min="6661" max="6661" width="5.7109375" style="97" customWidth="1"/>
    <col min="6662" max="6668" width="9.5703125" style="97" customWidth="1"/>
    <col min="6669" max="6912" width="8.85546875" style="97"/>
    <col min="6913" max="6914" width="3.7109375" style="97" customWidth="1"/>
    <col min="6915" max="6915" width="3.85546875" style="97" customWidth="1"/>
    <col min="6916" max="6916" width="26.28515625" style="97" customWidth="1"/>
    <col min="6917" max="6917" width="5.7109375" style="97" customWidth="1"/>
    <col min="6918" max="6924" width="9.5703125" style="97" customWidth="1"/>
    <col min="6925" max="7168" width="8.85546875" style="97"/>
    <col min="7169" max="7170" width="3.7109375" style="97" customWidth="1"/>
    <col min="7171" max="7171" width="3.85546875" style="97" customWidth="1"/>
    <col min="7172" max="7172" width="26.28515625" style="97" customWidth="1"/>
    <col min="7173" max="7173" width="5.7109375" style="97" customWidth="1"/>
    <col min="7174" max="7180" width="9.5703125" style="97" customWidth="1"/>
    <col min="7181" max="7424" width="8.85546875" style="97"/>
    <col min="7425" max="7426" width="3.7109375" style="97" customWidth="1"/>
    <col min="7427" max="7427" width="3.85546875" style="97" customWidth="1"/>
    <col min="7428" max="7428" width="26.28515625" style="97" customWidth="1"/>
    <col min="7429" max="7429" width="5.7109375" style="97" customWidth="1"/>
    <col min="7430" max="7436" width="9.5703125" style="97" customWidth="1"/>
    <col min="7437" max="7680" width="8.85546875" style="97"/>
    <col min="7681" max="7682" width="3.7109375" style="97" customWidth="1"/>
    <col min="7683" max="7683" width="3.85546875" style="97" customWidth="1"/>
    <col min="7684" max="7684" width="26.28515625" style="97" customWidth="1"/>
    <col min="7685" max="7685" width="5.7109375" style="97" customWidth="1"/>
    <col min="7686" max="7692" width="9.5703125" style="97" customWidth="1"/>
    <col min="7693" max="7936" width="8.85546875" style="97"/>
    <col min="7937" max="7938" width="3.7109375" style="97" customWidth="1"/>
    <col min="7939" max="7939" width="3.85546875" style="97" customWidth="1"/>
    <col min="7940" max="7940" width="26.28515625" style="97" customWidth="1"/>
    <col min="7941" max="7941" width="5.7109375" style="97" customWidth="1"/>
    <col min="7942" max="7948" width="9.5703125" style="97" customWidth="1"/>
    <col min="7949" max="8192" width="8.85546875" style="97"/>
    <col min="8193" max="8194" width="3.7109375" style="97" customWidth="1"/>
    <col min="8195" max="8195" width="3.85546875" style="97" customWidth="1"/>
    <col min="8196" max="8196" width="26.28515625" style="97" customWidth="1"/>
    <col min="8197" max="8197" width="5.7109375" style="97" customWidth="1"/>
    <col min="8198" max="8204" width="9.5703125" style="97" customWidth="1"/>
    <col min="8205" max="8448" width="8.85546875" style="97"/>
    <col min="8449" max="8450" width="3.7109375" style="97" customWidth="1"/>
    <col min="8451" max="8451" width="3.85546875" style="97" customWidth="1"/>
    <col min="8452" max="8452" width="26.28515625" style="97" customWidth="1"/>
    <col min="8453" max="8453" width="5.7109375" style="97" customWidth="1"/>
    <col min="8454" max="8460" width="9.5703125" style="97" customWidth="1"/>
    <col min="8461" max="8704" width="8.85546875" style="97"/>
    <col min="8705" max="8706" width="3.7109375" style="97" customWidth="1"/>
    <col min="8707" max="8707" width="3.85546875" style="97" customWidth="1"/>
    <col min="8708" max="8708" width="26.28515625" style="97" customWidth="1"/>
    <col min="8709" max="8709" width="5.7109375" style="97" customWidth="1"/>
    <col min="8710" max="8716" width="9.5703125" style="97" customWidth="1"/>
    <col min="8717" max="8960" width="8.85546875" style="97"/>
    <col min="8961" max="8962" width="3.7109375" style="97" customWidth="1"/>
    <col min="8963" max="8963" width="3.85546875" style="97" customWidth="1"/>
    <col min="8964" max="8964" width="26.28515625" style="97" customWidth="1"/>
    <col min="8965" max="8965" width="5.7109375" style="97" customWidth="1"/>
    <col min="8966" max="8972" width="9.5703125" style="97" customWidth="1"/>
    <col min="8973" max="9216" width="8.85546875" style="97"/>
    <col min="9217" max="9218" width="3.7109375" style="97" customWidth="1"/>
    <col min="9219" max="9219" width="3.85546875" style="97" customWidth="1"/>
    <col min="9220" max="9220" width="26.28515625" style="97" customWidth="1"/>
    <col min="9221" max="9221" width="5.7109375" style="97" customWidth="1"/>
    <col min="9222" max="9228" width="9.5703125" style="97" customWidth="1"/>
    <col min="9229" max="9472" width="8.85546875" style="97"/>
    <col min="9473" max="9474" width="3.7109375" style="97" customWidth="1"/>
    <col min="9475" max="9475" width="3.85546875" style="97" customWidth="1"/>
    <col min="9476" max="9476" width="26.28515625" style="97" customWidth="1"/>
    <col min="9477" max="9477" width="5.7109375" style="97" customWidth="1"/>
    <col min="9478" max="9484" width="9.5703125" style="97" customWidth="1"/>
    <col min="9485" max="9728" width="8.85546875" style="97"/>
    <col min="9729" max="9730" width="3.7109375" style="97" customWidth="1"/>
    <col min="9731" max="9731" width="3.85546875" style="97" customWidth="1"/>
    <col min="9732" max="9732" width="26.28515625" style="97" customWidth="1"/>
    <col min="9733" max="9733" width="5.7109375" style="97" customWidth="1"/>
    <col min="9734" max="9740" width="9.5703125" style="97" customWidth="1"/>
    <col min="9741" max="9984" width="8.85546875" style="97"/>
    <col min="9985" max="9986" width="3.7109375" style="97" customWidth="1"/>
    <col min="9987" max="9987" width="3.85546875" style="97" customWidth="1"/>
    <col min="9988" max="9988" width="26.28515625" style="97" customWidth="1"/>
    <col min="9989" max="9989" width="5.7109375" style="97" customWidth="1"/>
    <col min="9990" max="9996" width="9.5703125" style="97" customWidth="1"/>
    <col min="9997" max="10240" width="8.85546875" style="97"/>
    <col min="10241" max="10242" width="3.7109375" style="97" customWidth="1"/>
    <col min="10243" max="10243" width="3.85546875" style="97" customWidth="1"/>
    <col min="10244" max="10244" width="26.28515625" style="97" customWidth="1"/>
    <col min="10245" max="10245" width="5.7109375" style="97" customWidth="1"/>
    <col min="10246" max="10252" width="9.5703125" style="97" customWidth="1"/>
    <col min="10253" max="10496" width="8.85546875" style="97"/>
    <col min="10497" max="10498" width="3.7109375" style="97" customWidth="1"/>
    <col min="10499" max="10499" width="3.85546875" style="97" customWidth="1"/>
    <col min="10500" max="10500" width="26.28515625" style="97" customWidth="1"/>
    <col min="10501" max="10501" width="5.7109375" style="97" customWidth="1"/>
    <col min="10502" max="10508" width="9.5703125" style="97" customWidth="1"/>
    <col min="10509" max="10752" width="8.85546875" style="97"/>
    <col min="10753" max="10754" width="3.7109375" style="97" customWidth="1"/>
    <col min="10755" max="10755" width="3.85546875" style="97" customWidth="1"/>
    <col min="10756" max="10756" width="26.28515625" style="97" customWidth="1"/>
    <col min="10757" max="10757" width="5.7109375" style="97" customWidth="1"/>
    <col min="10758" max="10764" width="9.5703125" style="97" customWidth="1"/>
    <col min="10765" max="11008" width="8.85546875" style="97"/>
    <col min="11009" max="11010" width="3.7109375" style="97" customWidth="1"/>
    <col min="11011" max="11011" width="3.85546875" style="97" customWidth="1"/>
    <col min="11012" max="11012" width="26.28515625" style="97" customWidth="1"/>
    <col min="11013" max="11013" width="5.7109375" style="97" customWidth="1"/>
    <col min="11014" max="11020" width="9.5703125" style="97" customWidth="1"/>
    <col min="11021" max="11264" width="8.85546875" style="97"/>
    <col min="11265" max="11266" width="3.7109375" style="97" customWidth="1"/>
    <col min="11267" max="11267" width="3.85546875" style="97" customWidth="1"/>
    <col min="11268" max="11268" width="26.28515625" style="97" customWidth="1"/>
    <col min="11269" max="11269" width="5.7109375" style="97" customWidth="1"/>
    <col min="11270" max="11276" width="9.5703125" style="97" customWidth="1"/>
    <col min="11277" max="11520" width="8.85546875" style="97"/>
    <col min="11521" max="11522" width="3.7109375" style="97" customWidth="1"/>
    <col min="11523" max="11523" width="3.85546875" style="97" customWidth="1"/>
    <col min="11524" max="11524" width="26.28515625" style="97" customWidth="1"/>
    <col min="11525" max="11525" width="5.7109375" style="97" customWidth="1"/>
    <col min="11526" max="11532" width="9.5703125" style="97" customWidth="1"/>
    <col min="11533" max="11776" width="8.85546875" style="97"/>
    <col min="11777" max="11778" width="3.7109375" style="97" customWidth="1"/>
    <col min="11779" max="11779" width="3.85546875" style="97" customWidth="1"/>
    <col min="11780" max="11780" width="26.28515625" style="97" customWidth="1"/>
    <col min="11781" max="11781" width="5.7109375" style="97" customWidth="1"/>
    <col min="11782" max="11788" width="9.5703125" style="97" customWidth="1"/>
    <col min="11789" max="12032" width="8.85546875" style="97"/>
    <col min="12033" max="12034" width="3.7109375" style="97" customWidth="1"/>
    <col min="12035" max="12035" width="3.85546875" style="97" customWidth="1"/>
    <col min="12036" max="12036" width="26.28515625" style="97" customWidth="1"/>
    <col min="12037" max="12037" width="5.7109375" style="97" customWidth="1"/>
    <col min="12038" max="12044" width="9.5703125" style="97" customWidth="1"/>
    <col min="12045" max="12288" width="8.85546875" style="97"/>
    <col min="12289" max="12290" width="3.7109375" style="97" customWidth="1"/>
    <col min="12291" max="12291" width="3.85546875" style="97" customWidth="1"/>
    <col min="12292" max="12292" width="26.28515625" style="97" customWidth="1"/>
    <col min="12293" max="12293" width="5.7109375" style="97" customWidth="1"/>
    <col min="12294" max="12300" width="9.5703125" style="97" customWidth="1"/>
    <col min="12301" max="12544" width="8.85546875" style="97"/>
    <col min="12545" max="12546" width="3.7109375" style="97" customWidth="1"/>
    <col min="12547" max="12547" width="3.85546875" style="97" customWidth="1"/>
    <col min="12548" max="12548" width="26.28515625" style="97" customWidth="1"/>
    <col min="12549" max="12549" width="5.7109375" style="97" customWidth="1"/>
    <col min="12550" max="12556" width="9.5703125" style="97" customWidth="1"/>
    <col min="12557" max="12800" width="8.85546875" style="97"/>
    <col min="12801" max="12802" width="3.7109375" style="97" customWidth="1"/>
    <col min="12803" max="12803" width="3.85546875" style="97" customWidth="1"/>
    <col min="12804" max="12804" width="26.28515625" style="97" customWidth="1"/>
    <col min="12805" max="12805" width="5.7109375" style="97" customWidth="1"/>
    <col min="12806" max="12812" width="9.5703125" style="97" customWidth="1"/>
    <col min="12813" max="13056" width="8.85546875" style="97"/>
    <col min="13057" max="13058" width="3.7109375" style="97" customWidth="1"/>
    <col min="13059" max="13059" width="3.85546875" style="97" customWidth="1"/>
    <col min="13060" max="13060" width="26.28515625" style="97" customWidth="1"/>
    <col min="13061" max="13061" width="5.7109375" style="97" customWidth="1"/>
    <col min="13062" max="13068" width="9.5703125" style="97" customWidth="1"/>
    <col min="13069" max="13312" width="8.85546875" style="97"/>
    <col min="13313" max="13314" width="3.7109375" style="97" customWidth="1"/>
    <col min="13315" max="13315" width="3.85546875" style="97" customWidth="1"/>
    <col min="13316" max="13316" width="26.28515625" style="97" customWidth="1"/>
    <col min="13317" max="13317" width="5.7109375" style="97" customWidth="1"/>
    <col min="13318" max="13324" width="9.5703125" style="97" customWidth="1"/>
    <col min="13325" max="13568" width="8.85546875" style="97"/>
    <col min="13569" max="13570" width="3.7109375" style="97" customWidth="1"/>
    <col min="13571" max="13571" width="3.85546875" style="97" customWidth="1"/>
    <col min="13572" max="13572" width="26.28515625" style="97" customWidth="1"/>
    <col min="13573" max="13573" width="5.7109375" style="97" customWidth="1"/>
    <col min="13574" max="13580" width="9.5703125" style="97" customWidth="1"/>
    <col min="13581" max="13824" width="8.85546875" style="97"/>
    <col min="13825" max="13826" width="3.7109375" style="97" customWidth="1"/>
    <col min="13827" max="13827" width="3.85546875" style="97" customWidth="1"/>
    <col min="13828" max="13828" width="26.28515625" style="97" customWidth="1"/>
    <col min="13829" max="13829" width="5.7109375" style="97" customWidth="1"/>
    <col min="13830" max="13836" width="9.5703125" style="97" customWidth="1"/>
    <col min="13837" max="14080" width="8.85546875" style="97"/>
    <col min="14081" max="14082" width="3.7109375" style="97" customWidth="1"/>
    <col min="14083" max="14083" width="3.85546875" style="97" customWidth="1"/>
    <col min="14084" max="14084" width="26.28515625" style="97" customWidth="1"/>
    <col min="14085" max="14085" width="5.7109375" style="97" customWidth="1"/>
    <col min="14086" max="14092" width="9.5703125" style="97" customWidth="1"/>
    <col min="14093" max="14336" width="8.85546875" style="97"/>
    <col min="14337" max="14338" width="3.7109375" style="97" customWidth="1"/>
    <col min="14339" max="14339" width="3.85546875" style="97" customWidth="1"/>
    <col min="14340" max="14340" width="26.28515625" style="97" customWidth="1"/>
    <col min="14341" max="14341" width="5.7109375" style="97" customWidth="1"/>
    <col min="14342" max="14348" width="9.5703125" style="97" customWidth="1"/>
    <col min="14349" max="14592" width="8.85546875" style="97"/>
    <col min="14593" max="14594" width="3.7109375" style="97" customWidth="1"/>
    <col min="14595" max="14595" width="3.85546875" style="97" customWidth="1"/>
    <col min="14596" max="14596" width="26.28515625" style="97" customWidth="1"/>
    <col min="14597" max="14597" width="5.7109375" style="97" customWidth="1"/>
    <col min="14598" max="14604" width="9.5703125" style="97" customWidth="1"/>
    <col min="14605" max="14848" width="8.85546875" style="97"/>
    <col min="14849" max="14850" width="3.7109375" style="97" customWidth="1"/>
    <col min="14851" max="14851" width="3.85546875" style="97" customWidth="1"/>
    <col min="14852" max="14852" width="26.28515625" style="97" customWidth="1"/>
    <col min="14853" max="14853" width="5.7109375" style="97" customWidth="1"/>
    <col min="14854" max="14860" width="9.5703125" style="97" customWidth="1"/>
    <col min="14861" max="15104" width="8.85546875" style="97"/>
    <col min="15105" max="15106" width="3.7109375" style="97" customWidth="1"/>
    <col min="15107" max="15107" width="3.85546875" style="97" customWidth="1"/>
    <col min="15108" max="15108" width="26.28515625" style="97" customWidth="1"/>
    <col min="15109" max="15109" width="5.7109375" style="97" customWidth="1"/>
    <col min="15110" max="15116" width="9.5703125" style="97" customWidth="1"/>
    <col min="15117" max="15360" width="8.85546875" style="97"/>
    <col min="15361" max="15362" width="3.7109375" style="97" customWidth="1"/>
    <col min="15363" max="15363" width="3.85546875" style="97" customWidth="1"/>
    <col min="15364" max="15364" width="26.28515625" style="97" customWidth="1"/>
    <col min="15365" max="15365" width="5.7109375" style="97" customWidth="1"/>
    <col min="15366" max="15372" width="9.5703125" style="97" customWidth="1"/>
    <col min="15373" max="15616" width="8.85546875" style="97"/>
    <col min="15617" max="15618" width="3.7109375" style="97" customWidth="1"/>
    <col min="15619" max="15619" width="3.85546875" style="97" customWidth="1"/>
    <col min="15620" max="15620" width="26.28515625" style="97" customWidth="1"/>
    <col min="15621" max="15621" width="5.7109375" style="97" customWidth="1"/>
    <col min="15622" max="15628" width="9.5703125" style="97" customWidth="1"/>
    <col min="15629" max="15872" width="8.85546875" style="97"/>
    <col min="15873" max="15874" width="3.7109375" style="97" customWidth="1"/>
    <col min="15875" max="15875" width="3.85546875" style="97" customWidth="1"/>
    <col min="15876" max="15876" width="26.28515625" style="97" customWidth="1"/>
    <col min="15877" max="15877" width="5.7109375" style="97" customWidth="1"/>
    <col min="15878" max="15884" width="9.5703125" style="97" customWidth="1"/>
    <col min="15885" max="16128" width="8.85546875" style="97"/>
    <col min="16129" max="16130" width="3.7109375" style="97" customWidth="1"/>
    <col min="16131" max="16131" width="3.85546875" style="97" customWidth="1"/>
    <col min="16132" max="16132" width="26.28515625" style="97" customWidth="1"/>
    <col min="16133" max="16133" width="5.7109375" style="97" customWidth="1"/>
    <col min="16134" max="16140" width="9.5703125" style="97" customWidth="1"/>
    <col min="16141" max="16384" width="8.85546875" style="97"/>
  </cols>
  <sheetData>
    <row r="1" spans="1:17" s="91" customFormat="1" ht="36.75" customHeight="1" x14ac:dyDescent="0.2">
      <c r="A1" s="88"/>
      <c r="B1" s="88"/>
      <c r="C1" s="88"/>
      <c r="D1" s="89"/>
      <c r="E1" s="248"/>
      <c r="F1" s="90"/>
      <c r="G1" s="90"/>
      <c r="H1" s="90"/>
      <c r="I1" s="89"/>
      <c r="J1" s="89"/>
      <c r="K1" s="249"/>
      <c r="L1" s="15" t="s">
        <v>6</v>
      </c>
    </row>
    <row r="2" spans="1:17" s="91" customFormat="1" ht="11.25" customHeight="1" x14ac:dyDescent="0.2">
      <c r="A2" s="92"/>
      <c r="B2" s="92"/>
      <c r="C2" s="92"/>
      <c r="D2" s="93"/>
      <c r="E2" s="250"/>
      <c r="F2" s="93"/>
      <c r="G2" s="93"/>
      <c r="H2" s="93"/>
      <c r="I2" s="93"/>
      <c r="J2" s="93"/>
      <c r="K2" s="251"/>
      <c r="L2" s="93"/>
    </row>
    <row r="3" spans="1:17" s="94" customFormat="1" ht="20.100000000000001" customHeight="1" x14ac:dyDescent="0.2">
      <c r="A3" s="570" t="s">
        <v>186</v>
      </c>
      <c r="B3" s="570"/>
      <c r="C3" s="570"/>
      <c r="D3" s="570"/>
      <c r="E3" s="570"/>
      <c r="F3" s="570"/>
      <c r="G3" s="570"/>
      <c r="H3" s="570"/>
      <c r="I3" s="570"/>
      <c r="J3" s="570"/>
      <c r="K3" s="570"/>
      <c r="L3" s="570"/>
    </row>
    <row r="4" spans="1:17" s="94" customFormat="1" ht="12" customHeight="1" x14ac:dyDescent="0.2">
      <c r="A4" s="571" t="s">
        <v>92</v>
      </c>
      <c r="B4" s="571"/>
      <c r="C4" s="571"/>
      <c r="D4" s="571"/>
      <c r="E4" s="571"/>
      <c r="F4" s="571"/>
      <c r="G4" s="571"/>
      <c r="H4" s="571"/>
      <c r="I4" s="571"/>
      <c r="J4" s="571"/>
      <c r="K4" s="571"/>
      <c r="L4" s="571"/>
    </row>
    <row r="5" spans="1:17" s="94" customFormat="1" ht="12" customHeight="1" x14ac:dyDescent="0.2">
      <c r="A5" s="572" t="s">
        <v>57</v>
      </c>
      <c r="B5" s="572"/>
      <c r="C5" s="572"/>
      <c r="D5" s="572"/>
      <c r="E5" s="572"/>
      <c r="F5" s="572"/>
      <c r="G5" s="252"/>
      <c r="H5" s="252"/>
      <c r="I5" s="252"/>
      <c r="J5" s="252"/>
      <c r="K5" s="253"/>
      <c r="L5" s="252"/>
    </row>
    <row r="6" spans="1:17" s="94" customFormat="1" ht="11.25" customHeight="1" x14ac:dyDescent="0.2">
      <c r="A6" s="227"/>
      <c r="B6" s="228"/>
      <c r="C6" s="228"/>
      <c r="D6" s="228"/>
      <c r="E6" s="228"/>
      <c r="F6" s="228"/>
      <c r="G6" s="228"/>
      <c r="H6" s="228"/>
      <c r="I6" s="228"/>
      <c r="J6" s="228"/>
      <c r="K6" s="254"/>
    </row>
    <row r="7" spans="1:17" s="91" customFormat="1" ht="12" customHeight="1" x14ac:dyDescent="0.2">
      <c r="A7" s="575" t="s">
        <v>93</v>
      </c>
      <c r="B7" s="576"/>
      <c r="C7" s="576"/>
      <c r="D7" s="576"/>
      <c r="E7" s="581" t="s">
        <v>94</v>
      </c>
      <c r="F7" s="584" t="s">
        <v>181</v>
      </c>
      <c r="G7" s="585"/>
      <c r="H7" s="585"/>
      <c r="I7" s="585"/>
      <c r="J7" s="586"/>
      <c r="K7" s="587" t="s">
        <v>182</v>
      </c>
      <c r="L7" s="588"/>
      <c r="M7" s="96"/>
      <c r="N7" s="96"/>
      <c r="O7" s="96"/>
      <c r="P7" s="96"/>
      <c r="Q7" s="96"/>
    </row>
    <row r="8" spans="1:17" ht="21.75" customHeight="1" x14ac:dyDescent="0.2">
      <c r="A8" s="577"/>
      <c r="B8" s="578"/>
      <c r="C8" s="578"/>
      <c r="D8" s="578"/>
      <c r="E8" s="582"/>
      <c r="F8" s="591" t="s">
        <v>97</v>
      </c>
      <c r="G8" s="591" t="s">
        <v>98</v>
      </c>
      <c r="H8" s="591" t="s">
        <v>99</v>
      </c>
      <c r="I8" s="591" t="s">
        <v>100</v>
      </c>
      <c r="J8" s="591" t="s">
        <v>101</v>
      </c>
      <c r="K8" s="589"/>
      <c r="L8" s="590"/>
    </row>
    <row r="9" spans="1:17" ht="12" customHeight="1" x14ac:dyDescent="0.2">
      <c r="A9" s="577"/>
      <c r="B9" s="578"/>
      <c r="C9" s="578"/>
      <c r="D9" s="578"/>
      <c r="E9" s="582"/>
      <c r="F9" s="592"/>
      <c r="G9" s="592"/>
      <c r="H9" s="592"/>
      <c r="I9" s="592"/>
      <c r="J9" s="592"/>
      <c r="K9" s="98" t="s">
        <v>102</v>
      </c>
      <c r="L9" s="99" t="s">
        <v>103</v>
      </c>
    </row>
    <row r="10" spans="1:17" ht="12" customHeight="1" x14ac:dyDescent="0.2">
      <c r="A10" s="579"/>
      <c r="B10" s="580"/>
      <c r="C10" s="580"/>
      <c r="D10" s="580"/>
      <c r="E10" s="583"/>
      <c r="F10" s="100">
        <v>1</v>
      </c>
      <c r="G10" s="100">
        <v>2</v>
      </c>
      <c r="H10" s="100">
        <v>3</v>
      </c>
      <c r="I10" s="100">
        <v>4</v>
      </c>
      <c r="J10" s="100">
        <v>5</v>
      </c>
      <c r="K10" s="100">
        <v>6</v>
      </c>
      <c r="L10" s="100">
        <v>7</v>
      </c>
      <c r="M10" s="101"/>
    </row>
    <row r="11" spans="1:17" s="110" customFormat="1" ht="18" customHeight="1" x14ac:dyDescent="0.2">
      <c r="A11" s="255" t="s">
        <v>104</v>
      </c>
      <c r="B11" s="256"/>
      <c r="C11" s="256"/>
      <c r="D11" s="257"/>
      <c r="E11" s="113">
        <v>100</v>
      </c>
      <c r="F11" s="115">
        <v>274343</v>
      </c>
      <c r="G11" s="114">
        <v>270858</v>
      </c>
      <c r="H11" s="114">
        <v>272375</v>
      </c>
      <c r="I11" s="114">
        <v>273544</v>
      </c>
      <c r="J11" s="140">
        <v>273783</v>
      </c>
      <c r="K11" s="114">
        <v>560</v>
      </c>
      <c r="L11" s="116">
        <v>0.20454155298174101</v>
      </c>
    </row>
    <row r="12" spans="1:17" s="110" customFormat="1" ht="24.95" customHeight="1" x14ac:dyDescent="0.2">
      <c r="A12" s="605" t="s">
        <v>187</v>
      </c>
      <c r="B12" s="606"/>
      <c r="C12" s="606"/>
      <c r="D12" s="607"/>
      <c r="E12" s="113">
        <v>50.819594449284288</v>
      </c>
      <c r="F12" s="115">
        <v>139420</v>
      </c>
      <c r="G12" s="114">
        <v>137465</v>
      </c>
      <c r="H12" s="114">
        <v>138014</v>
      </c>
      <c r="I12" s="114">
        <v>138283</v>
      </c>
      <c r="J12" s="140">
        <v>138490</v>
      </c>
      <c r="K12" s="114">
        <v>930</v>
      </c>
      <c r="L12" s="116">
        <v>0.67152863022600906</v>
      </c>
    </row>
    <row r="13" spans="1:17" s="110" customFormat="1" ht="15" customHeight="1" x14ac:dyDescent="0.2">
      <c r="A13" s="120"/>
      <c r="B13" s="608" t="s">
        <v>107</v>
      </c>
      <c r="C13" s="608"/>
      <c r="E13" s="113">
        <v>49.180405550715712</v>
      </c>
      <c r="F13" s="115">
        <v>134923</v>
      </c>
      <c r="G13" s="114">
        <v>133393</v>
      </c>
      <c r="H13" s="114">
        <v>134361</v>
      </c>
      <c r="I13" s="114">
        <v>135261</v>
      </c>
      <c r="J13" s="140">
        <v>135293</v>
      </c>
      <c r="K13" s="114">
        <v>-370</v>
      </c>
      <c r="L13" s="116">
        <v>-0.27348052005647006</v>
      </c>
    </row>
    <row r="14" spans="1:17" s="110" customFormat="1" ht="24.95" customHeight="1" x14ac:dyDescent="0.2">
      <c r="A14" s="605" t="s">
        <v>188</v>
      </c>
      <c r="B14" s="606"/>
      <c r="C14" s="606"/>
      <c r="D14" s="607"/>
      <c r="E14" s="113">
        <v>9.1177832129852039</v>
      </c>
      <c r="F14" s="115">
        <v>25014</v>
      </c>
      <c r="G14" s="114">
        <v>22827</v>
      </c>
      <c r="H14" s="114">
        <v>23526</v>
      </c>
      <c r="I14" s="114">
        <v>24144</v>
      </c>
      <c r="J14" s="140">
        <v>24229</v>
      </c>
      <c r="K14" s="114">
        <v>785</v>
      </c>
      <c r="L14" s="116">
        <v>3.2399191052045069</v>
      </c>
    </row>
    <row r="15" spans="1:17" s="110" customFormat="1" ht="15" customHeight="1" x14ac:dyDescent="0.2">
      <c r="A15" s="120"/>
      <c r="B15" s="119"/>
      <c r="C15" s="258" t="s">
        <v>106</v>
      </c>
      <c r="E15" s="113">
        <v>53.801870952266732</v>
      </c>
      <c r="F15" s="115">
        <v>13458</v>
      </c>
      <c r="G15" s="114">
        <v>12272</v>
      </c>
      <c r="H15" s="114">
        <v>12646</v>
      </c>
      <c r="I15" s="114">
        <v>12930</v>
      </c>
      <c r="J15" s="140">
        <v>13059</v>
      </c>
      <c r="K15" s="114">
        <v>399</v>
      </c>
      <c r="L15" s="116">
        <v>3.0553641167011256</v>
      </c>
    </row>
    <row r="16" spans="1:17" s="110" customFormat="1" ht="15" customHeight="1" x14ac:dyDescent="0.2">
      <c r="A16" s="120"/>
      <c r="B16" s="119"/>
      <c r="C16" s="258" t="s">
        <v>107</v>
      </c>
      <c r="E16" s="113">
        <v>46.198129047733268</v>
      </c>
      <c r="F16" s="115">
        <v>11556</v>
      </c>
      <c r="G16" s="114">
        <v>10555</v>
      </c>
      <c r="H16" s="114">
        <v>10880</v>
      </c>
      <c r="I16" s="114">
        <v>11214</v>
      </c>
      <c r="J16" s="140">
        <v>11170</v>
      </c>
      <c r="K16" s="114">
        <v>386</v>
      </c>
      <c r="L16" s="116">
        <v>3.4556848701880036</v>
      </c>
    </row>
    <row r="17" spans="1:12" s="110" customFormat="1" ht="15" customHeight="1" x14ac:dyDescent="0.2">
      <c r="A17" s="120"/>
      <c r="B17" s="121" t="s">
        <v>109</v>
      </c>
      <c r="C17" s="258"/>
      <c r="E17" s="113">
        <v>71.195182672785521</v>
      </c>
      <c r="F17" s="115">
        <v>195319</v>
      </c>
      <c r="G17" s="114">
        <v>194439</v>
      </c>
      <c r="H17" s="114">
        <v>195801</v>
      </c>
      <c r="I17" s="114">
        <v>196494</v>
      </c>
      <c r="J17" s="140">
        <v>196988</v>
      </c>
      <c r="K17" s="114">
        <v>-1669</v>
      </c>
      <c r="L17" s="116">
        <v>-0.8472597315572522</v>
      </c>
    </row>
    <row r="18" spans="1:12" s="110" customFormat="1" ht="15" customHeight="1" x14ac:dyDescent="0.2">
      <c r="A18" s="120"/>
      <c r="B18" s="119"/>
      <c r="C18" s="258" t="s">
        <v>106</v>
      </c>
      <c r="E18" s="113">
        <v>51.13839411424388</v>
      </c>
      <c r="F18" s="115">
        <v>99883</v>
      </c>
      <c r="G18" s="114">
        <v>99348</v>
      </c>
      <c r="H18" s="114">
        <v>99813</v>
      </c>
      <c r="I18" s="114">
        <v>99897</v>
      </c>
      <c r="J18" s="140">
        <v>100146</v>
      </c>
      <c r="K18" s="114">
        <v>-263</v>
      </c>
      <c r="L18" s="116">
        <v>-0.2626165797935015</v>
      </c>
    </row>
    <row r="19" spans="1:12" s="110" customFormat="1" ht="15" customHeight="1" x14ac:dyDescent="0.2">
      <c r="A19" s="120"/>
      <c r="B19" s="119"/>
      <c r="C19" s="258" t="s">
        <v>107</v>
      </c>
      <c r="E19" s="113">
        <v>48.86160588575612</v>
      </c>
      <c r="F19" s="115">
        <v>95436</v>
      </c>
      <c r="G19" s="114">
        <v>95091</v>
      </c>
      <c r="H19" s="114">
        <v>95988</v>
      </c>
      <c r="I19" s="114">
        <v>96597</v>
      </c>
      <c r="J19" s="140">
        <v>96842</v>
      </c>
      <c r="K19" s="114">
        <v>-1406</v>
      </c>
      <c r="L19" s="116">
        <v>-1.451849404184135</v>
      </c>
    </row>
    <row r="20" spans="1:12" s="110" customFormat="1" ht="15" customHeight="1" x14ac:dyDescent="0.2">
      <c r="A20" s="120"/>
      <c r="B20" s="121" t="s">
        <v>110</v>
      </c>
      <c r="C20" s="258"/>
      <c r="E20" s="113">
        <v>18.748428062680659</v>
      </c>
      <c r="F20" s="115">
        <v>51435</v>
      </c>
      <c r="G20" s="114">
        <v>51065</v>
      </c>
      <c r="H20" s="114">
        <v>50583</v>
      </c>
      <c r="I20" s="114">
        <v>50413</v>
      </c>
      <c r="J20" s="140">
        <v>50130</v>
      </c>
      <c r="K20" s="114">
        <v>1305</v>
      </c>
      <c r="L20" s="116">
        <v>2.6032315978456015</v>
      </c>
    </row>
    <row r="21" spans="1:12" s="110" customFormat="1" ht="15" customHeight="1" x14ac:dyDescent="0.2">
      <c r="A21" s="120"/>
      <c r="B21" s="119"/>
      <c r="C21" s="258" t="s">
        <v>106</v>
      </c>
      <c r="E21" s="113">
        <v>47.5609993195295</v>
      </c>
      <c r="F21" s="115">
        <v>24463</v>
      </c>
      <c r="G21" s="114">
        <v>24305</v>
      </c>
      <c r="H21" s="114">
        <v>24016</v>
      </c>
      <c r="I21" s="114">
        <v>23917</v>
      </c>
      <c r="J21" s="140">
        <v>23738</v>
      </c>
      <c r="K21" s="114">
        <v>725</v>
      </c>
      <c r="L21" s="116">
        <v>3.054174740921729</v>
      </c>
    </row>
    <row r="22" spans="1:12" s="110" customFormat="1" ht="15" customHeight="1" x14ac:dyDescent="0.2">
      <c r="A22" s="120"/>
      <c r="B22" s="119"/>
      <c r="C22" s="258" t="s">
        <v>107</v>
      </c>
      <c r="E22" s="113">
        <v>52.4390006804705</v>
      </c>
      <c r="F22" s="115">
        <v>26972</v>
      </c>
      <c r="G22" s="114">
        <v>26760</v>
      </c>
      <c r="H22" s="114">
        <v>26567</v>
      </c>
      <c r="I22" s="114">
        <v>26496</v>
      </c>
      <c r="J22" s="140">
        <v>26392</v>
      </c>
      <c r="K22" s="114">
        <v>580</v>
      </c>
      <c r="L22" s="116">
        <v>2.1976356471658076</v>
      </c>
    </row>
    <row r="23" spans="1:12" s="110" customFormat="1" ht="15" customHeight="1" x14ac:dyDescent="0.2">
      <c r="A23" s="120"/>
      <c r="B23" s="121" t="s">
        <v>111</v>
      </c>
      <c r="C23" s="258"/>
      <c r="E23" s="113">
        <v>0.93860605154860888</v>
      </c>
      <c r="F23" s="115">
        <v>2575</v>
      </c>
      <c r="G23" s="114">
        <v>2527</v>
      </c>
      <c r="H23" s="114">
        <v>2465</v>
      </c>
      <c r="I23" s="114">
        <v>2493</v>
      </c>
      <c r="J23" s="140">
        <v>2436</v>
      </c>
      <c r="K23" s="114">
        <v>139</v>
      </c>
      <c r="L23" s="116">
        <v>5.7060755336617408</v>
      </c>
    </row>
    <row r="24" spans="1:12" s="110" customFormat="1" ht="15" customHeight="1" x14ac:dyDescent="0.2">
      <c r="A24" s="120"/>
      <c r="B24" s="119"/>
      <c r="C24" s="258" t="s">
        <v>106</v>
      </c>
      <c r="E24" s="113">
        <v>62.757281553398059</v>
      </c>
      <c r="F24" s="115">
        <v>1616</v>
      </c>
      <c r="G24" s="114">
        <v>1540</v>
      </c>
      <c r="H24" s="114">
        <v>1539</v>
      </c>
      <c r="I24" s="114">
        <v>1539</v>
      </c>
      <c r="J24" s="140">
        <v>1547</v>
      </c>
      <c r="K24" s="114">
        <v>69</v>
      </c>
      <c r="L24" s="116">
        <v>4.4602456367162251</v>
      </c>
    </row>
    <row r="25" spans="1:12" s="110" customFormat="1" ht="15" customHeight="1" x14ac:dyDescent="0.2">
      <c r="A25" s="120"/>
      <c r="B25" s="119"/>
      <c r="C25" s="258" t="s">
        <v>107</v>
      </c>
      <c r="E25" s="113">
        <v>37.242718446601941</v>
      </c>
      <c r="F25" s="115">
        <v>959</v>
      </c>
      <c r="G25" s="114">
        <v>987</v>
      </c>
      <c r="H25" s="114">
        <v>926</v>
      </c>
      <c r="I25" s="114">
        <v>954</v>
      </c>
      <c r="J25" s="140">
        <v>889</v>
      </c>
      <c r="K25" s="114">
        <v>70</v>
      </c>
      <c r="L25" s="116">
        <v>7.8740157480314963</v>
      </c>
    </row>
    <row r="26" spans="1:12" s="110" customFormat="1" ht="15" customHeight="1" x14ac:dyDescent="0.2">
      <c r="A26" s="120"/>
      <c r="C26" s="121" t="s">
        <v>189</v>
      </c>
      <c r="D26" s="110" t="s">
        <v>190</v>
      </c>
      <c r="E26" s="113">
        <v>0.34008522178440859</v>
      </c>
      <c r="F26" s="115">
        <v>933</v>
      </c>
      <c r="G26" s="114">
        <v>893</v>
      </c>
      <c r="H26" s="114">
        <v>846</v>
      </c>
      <c r="I26" s="114">
        <v>831</v>
      </c>
      <c r="J26" s="140">
        <v>876</v>
      </c>
      <c r="K26" s="114">
        <v>57</v>
      </c>
      <c r="L26" s="116">
        <v>6.506849315068493</v>
      </c>
    </row>
    <row r="27" spans="1:12" s="110" customFormat="1" ht="15" customHeight="1" x14ac:dyDescent="0.2">
      <c r="A27" s="120"/>
      <c r="B27" s="119"/>
      <c r="D27" s="259" t="s">
        <v>106</v>
      </c>
      <c r="E27" s="113">
        <v>55.30546623794212</v>
      </c>
      <c r="F27" s="115">
        <v>516</v>
      </c>
      <c r="G27" s="114">
        <v>463</v>
      </c>
      <c r="H27" s="114">
        <v>455</v>
      </c>
      <c r="I27" s="114">
        <v>434</v>
      </c>
      <c r="J27" s="140">
        <v>484</v>
      </c>
      <c r="K27" s="114">
        <v>32</v>
      </c>
      <c r="L27" s="116">
        <v>6.6115702479338845</v>
      </c>
    </row>
    <row r="28" spans="1:12" s="110" customFormat="1" ht="15" customHeight="1" x14ac:dyDescent="0.2">
      <c r="A28" s="120"/>
      <c r="B28" s="119"/>
      <c r="D28" s="259" t="s">
        <v>107</v>
      </c>
      <c r="E28" s="113">
        <v>44.69453376205788</v>
      </c>
      <c r="F28" s="115">
        <v>417</v>
      </c>
      <c r="G28" s="114">
        <v>430</v>
      </c>
      <c r="H28" s="114">
        <v>391</v>
      </c>
      <c r="I28" s="114">
        <v>397</v>
      </c>
      <c r="J28" s="140">
        <v>392</v>
      </c>
      <c r="K28" s="114">
        <v>25</v>
      </c>
      <c r="L28" s="116">
        <v>6.3775510204081636</v>
      </c>
    </row>
    <row r="29" spans="1:12" s="110" customFormat="1" ht="24.95" customHeight="1" x14ac:dyDescent="0.2">
      <c r="A29" s="605" t="s">
        <v>191</v>
      </c>
      <c r="B29" s="606"/>
      <c r="C29" s="606"/>
      <c r="D29" s="607"/>
      <c r="E29" s="113">
        <v>92.865135979412628</v>
      </c>
      <c r="F29" s="115">
        <v>254769</v>
      </c>
      <c r="G29" s="114">
        <v>251956</v>
      </c>
      <c r="H29" s="114">
        <v>253301</v>
      </c>
      <c r="I29" s="114">
        <v>254588</v>
      </c>
      <c r="J29" s="140">
        <v>254932</v>
      </c>
      <c r="K29" s="114">
        <v>-163</v>
      </c>
      <c r="L29" s="116">
        <v>-6.3938618925831206E-2</v>
      </c>
    </row>
    <row r="30" spans="1:12" s="110" customFormat="1" ht="15" customHeight="1" x14ac:dyDescent="0.2">
      <c r="A30" s="120"/>
      <c r="B30" s="119"/>
      <c r="C30" s="258" t="s">
        <v>106</v>
      </c>
      <c r="E30" s="113">
        <v>49.802369990069437</v>
      </c>
      <c r="F30" s="115">
        <v>126881</v>
      </c>
      <c r="G30" s="114">
        <v>125361</v>
      </c>
      <c r="H30" s="114">
        <v>125798</v>
      </c>
      <c r="I30" s="114">
        <v>126158</v>
      </c>
      <c r="J30" s="140">
        <v>126300</v>
      </c>
      <c r="K30" s="114">
        <v>581</v>
      </c>
      <c r="L30" s="116">
        <v>0.46001583531274742</v>
      </c>
    </row>
    <row r="31" spans="1:12" s="110" customFormat="1" ht="15" customHeight="1" x14ac:dyDescent="0.2">
      <c r="A31" s="120"/>
      <c r="B31" s="119"/>
      <c r="C31" s="258" t="s">
        <v>107</v>
      </c>
      <c r="E31" s="113">
        <v>50.197630009930563</v>
      </c>
      <c r="F31" s="115">
        <v>127888</v>
      </c>
      <c r="G31" s="114">
        <v>126595</v>
      </c>
      <c r="H31" s="114">
        <v>127503</v>
      </c>
      <c r="I31" s="114">
        <v>128430</v>
      </c>
      <c r="J31" s="140">
        <v>128632</v>
      </c>
      <c r="K31" s="114">
        <v>-744</v>
      </c>
      <c r="L31" s="116">
        <v>-0.57839417874245913</v>
      </c>
    </row>
    <row r="32" spans="1:12" s="110" customFormat="1" ht="15" customHeight="1" x14ac:dyDescent="0.2">
      <c r="A32" s="120"/>
      <c r="B32" s="119" t="s">
        <v>117</v>
      </c>
      <c r="C32" s="258"/>
      <c r="E32" s="113">
        <v>7.1166386603631224</v>
      </c>
      <c r="F32" s="115">
        <v>19524</v>
      </c>
      <c r="G32" s="114">
        <v>18848</v>
      </c>
      <c r="H32" s="114">
        <v>19019</v>
      </c>
      <c r="I32" s="114">
        <v>18902</v>
      </c>
      <c r="J32" s="140">
        <v>18799</v>
      </c>
      <c r="K32" s="114">
        <v>725</v>
      </c>
      <c r="L32" s="116">
        <v>3.8565881163891698</v>
      </c>
    </row>
    <row r="33" spans="1:12" s="110" customFormat="1" ht="15" customHeight="1" x14ac:dyDescent="0.2">
      <c r="A33" s="120"/>
      <c r="B33" s="119"/>
      <c r="C33" s="258" t="s">
        <v>106</v>
      </c>
      <c r="E33" s="113">
        <v>64.039131325548041</v>
      </c>
      <c r="F33" s="115">
        <v>12503</v>
      </c>
      <c r="G33" s="114">
        <v>12068</v>
      </c>
      <c r="H33" s="114">
        <v>12180</v>
      </c>
      <c r="I33" s="114">
        <v>12087</v>
      </c>
      <c r="J33" s="140">
        <v>12152</v>
      </c>
      <c r="K33" s="114">
        <v>351</v>
      </c>
      <c r="L33" s="116">
        <v>2.8884134298880841</v>
      </c>
    </row>
    <row r="34" spans="1:12" s="110" customFormat="1" ht="15" customHeight="1" x14ac:dyDescent="0.2">
      <c r="A34" s="120"/>
      <c r="B34" s="119"/>
      <c r="C34" s="258" t="s">
        <v>107</v>
      </c>
      <c r="E34" s="113">
        <v>35.960868674451959</v>
      </c>
      <c r="F34" s="115">
        <v>7021</v>
      </c>
      <c r="G34" s="114">
        <v>6780</v>
      </c>
      <c r="H34" s="114">
        <v>6839</v>
      </c>
      <c r="I34" s="114">
        <v>6815</v>
      </c>
      <c r="J34" s="140">
        <v>6647</v>
      </c>
      <c r="K34" s="114">
        <v>374</v>
      </c>
      <c r="L34" s="116">
        <v>5.6265984654731458</v>
      </c>
    </row>
    <row r="35" spans="1:12" s="110" customFormat="1" ht="24.95" customHeight="1" x14ac:dyDescent="0.2">
      <c r="A35" s="605" t="s">
        <v>192</v>
      </c>
      <c r="B35" s="606"/>
      <c r="C35" s="606"/>
      <c r="D35" s="607"/>
      <c r="E35" s="113">
        <v>67.570887538592203</v>
      </c>
      <c r="F35" s="115">
        <v>185376</v>
      </c>
      <c r="G35" s="114">
        <v>185070</v>
      </c>
      <c r="H35" s="114">
        <v>186183</v>
      </c>
      <c r="I35" s="114">
        <v>187191</v>
      </c>
      <c r="J35" s="140">
        <v>188142</v>
      </c>
      <c r="K35" s="114">
        <v>-2766</v>
      </c>
      <c r="L35" s="116">
        <v>-1.4701661510986384</v>
      </c>
    </row>
    <row r="36" spans="1:12" s="110" customFormat="1" ht="15" customHeight="1" x14ac:dyDescent="0.2">
      <c r="A36" s="120"/>
      <c r="B36" s="119"/>
      <c r="C36" s="258" t="s">
        <v>106</v>
      </c>
      <c r="E36" s="113">
        <v>62.158531848783014</v>
      </c>
      <c r="F36" s="115">
        <v>115227</v>
      </c>
      <c r="G36" s="114">
        <v>114627</v>
      </c>
      <c r="H36" s="114">
        <v>115079</v>
      </c>
      <c r="I36" s="114">
        <v>115382</v>
      </c>
      <c r="J36" s="140">
        <v>115935</v>
      </c>
      <c r="K36" s="114">
        <v>-708</v>
      </c>
      <c r="L36" s="116">
        <v>-0.61068702290076338</v>
      </c>
    </row>
    <row r="37" spans="1:12" s="110" customFormat="1" ht="15" customHeight="1" x14ac:dyDescent="0.2">
      <c r="A37" s="120"/>
      <c r="B37" s="119"/>
      <c r="C37" s="258" t="s">
        <v>107</v>
      </c>
      <c r="E37" s="113">
        <v>37.841468151216986</v>
      </c>
      <c r="F37" s="115">
        <v>70149</v>
      </c>
      <c r="G37" s="114">
        <v>70443</v>
      </c>
      <c r="H37" s="114">
        <v>71104</v>
      </c>
      <c r="I37" s="114">
        <v>71809</v>
      </c>
      <c r="J37" s="140">
        <v>72207</v>
      </c>
      <c r="K37" s="114">
        <v>-2058</v>
      </c>
      <c r="L37" s="116">
        <v>-2.8501391831816858</v>
      </c>
    </row>
    <row r="38" spans="1:12" s="110" customFormat="1" ht="15" customHeight="1" x14ac:dyDescent="0.2">
      <c r="A38" s="120"/>
      <c r="B38" s="119" t="s">
        <v>184</v>
      </c>
      <c r="C38" s="258"/>
      <c r="E38" s="113">
        <v>32.429112461407797</v>
      </c>
      <c r="F38" s="115">
        <v>88967</v>
      </c>
      <c r="G38" s="114">
        <v>85788</v>
      </c>
      <c r="H38" s="114">
        <v>86192</v>
      </c>
      <c r="I38" s="114">
        <v>86353</v>
      </c>
      <c r="J38" s="140">
        <v>85641</v>
      </c>
      <c r="K38" s="114">
        <v>3326</v>
      </c>
      <c r="L38" s="116">
        <v>3.8836538573813946</v>
      </c>
    </row>
    <row r="39" spans="1:12" s="110" customFormat="1" ht="15" customHeight="1" x14ac:dyDescent="0.2">
      <c r="A39" s="120"/>
      <c r="B39" s="119"/>
      <c r="C39" s="258" t="s">
        <v>106</v>
      </c>
      <c r="E39" s="113">
        <v>27.193228950060135</v>
      </c>
      <c r="F39" s="115">
        <v>24193</v>
      </c>
      <c r="G39" s="114">
        <v>22838</v>
      </c>
      <c r="H39" s="114">
        <v>22935</v>
      </c>
      <c r="I39" s="114">
        <v>22901</v>
      </c>
      <c r="J39" s="140">
        <v>22555</v>
      </c>
      <c r="K39" s="114">
        <v>1638</v>
      </c>
      <c r="L39" s="116">
        <v>7.2622478386167151</v>
      </c>
    </row>
    <row r="40" spans="1:12" s="110" customFormat="1" ht="15" customHeight="1" x14ac:dyDescent="0.2">
      <c r="A40" s="120"/>
      <c r="B40" s="119"/>
      <c r="C40" s="258" t="s">
        <v>107</v>
      </c>
      <c r="E40" s="113">
        <v>72.806771049939869</v>
      </c>
      <c r="F40" s="115">
        <v>64774</v>
      </c>
      <c r="G40" s="114">
        <v>62950</v>
      </c>
      <c r="H40" s="114">
        <v>63257</v>
      </c>
      <c r="I40" s="114">
        <v>63452</v>
      </c>
      <c r="J40" s="140">
        <v>63086</v>
      </c>
      <c r="K40" s="114">
        <v>1688</v>
      </c>
      <c r="L40" s="116">
        <v>2.6757125194179374</v>
      </c>
    </row>
    <row r="41" spans="1:12" s="110" customFormat="1" ht="24.75" customHeight="1" x14ac:dyDescent="0.2">
      <c r="A41" s="605" t="s">
        <v>518</v>
      </c>
      <c r="B41" s="606"/>
      <c r="C41" s="606"/>
      <c r="D41" s="607"/>
      <c r="E41" s="113">
        <v>3.868150453993723</v>
      </c>
      <c r="F41" s="115">
        <v>10612</v>
      </c>
      <c r="G41" s="114">
        <v>9529</v>
      </c>
      <c r="H41" s="114">
        <v>9797</v>
      </c>
      <c r="I41" s="114">
        <v>10554</v>
      </c>
      <c r="J41" s="140">
        <v>10620</v>
      </c>
      <c r="K41" s="114">
        <v>-8</v>
      </c>
      <c r="L41" s="116">
        <v>-7.5329566854990579E-2</v>
      </c>
    </row>
    <row r="42" spans="1:12" s="110" customFormat="1" ht="15" customHeight="1" x14ac:dyDescent="0.2">
      <c r="A42" s="120"/>
      <c r="B42" s="119"/>
      <c r="C42" s="258" t="s">
        <v>106</v>
      </c>
      <c r="E42" s="113">
        <v>56.426686769694683</v>
      </c>
      <c r="F42" s="115">
        <v>5988</v>
      </c>
      <c r="G42" s="114">
        <v>5242</v>
      </c>
      <c r="H42" s="114">
        <v>5362</v>
      </c>
      <c r="I42" s="114">
        <v>5891</v>
      </c>
      <c r="J42" s="140">
        <v>5917</v>
      </c>
      <c r="K42" s="114">
        <v>71</v>
      </c>
      <c r="L42" s="116">
        <v>1.1999323981747507</v>
      </c>
    </row>
    <row r="43" spans="1:12" s="110" customFormat="1" ht="15" customHeight="1" x14ac:dyDescent="0.2">
      <c r="A43" s="123"/>
      <c r="B43" s="124"/>
      <c r="C43" s="260" t="s">
        <v>107</v>
      </c>
      <c r="D43" s="261"/>
      <c r="E43" s="125">
        <v>43.573313230305317</v>
      </c>
      <c r="F43" s="143">
        <v>4624</v>
      </c>
      <c r="G43" s="144">
        <v>4287</v>
      </c>
      <c r="H43" s="144">
        <v>4435</v>
      </c>
      <c r="I43" s="144">
        <v>4663</v>
      </c>
      <c r="J43" s="145">
        <v>4703</v>
      </c>
      <c r="K43" s="144">
        <v>-79</v>
      </c>
      <c r="L43" s="146">
        <v>-1.6797788645545397</v>
      </c>
    </row>
    <row r="44" spans="1:12" s="110" customFormat="1" ht="45.75" customHeight="1" x14ac:dyDescent="0.2">
      <c r="A44" s="605" t="s">
        <v>193</v>
      </c>
      <c r="B44" s="606"/>
      <c r="C44" s="606"/>
      <c r="D44" s="607"/>
      <c r="E44" s="113">
        <v>0.82524431095380602</v>
      </c>
      <c r="F44" s="115">
        <v>2264</v>
      </c>
      <c r="G44" s="114">
        <v>2174</v>
      </c>
      <c r="H44" s="114">
        <v>2168</v>
      </c>
      <c r="I44" s="114">
        <v>2202</v>
      </c>
      <c r="J44" s="140">
        <v>2246</v>
      </c>
      <c r="K44" s="114">
        <v>18</v>
      </c>
      <c r="L44" s="116">
        <v>0.80142475512021372</v>
      </c>
    </row>
    <row r="45" spans="1:12" s="110" customFormat="1" ht="15" customHeight="1" x14ac:dyDescent="0.2">
      <c r="A45" s="120"/>
      <c r="B45" s="119"/>
      <c r="C45" s="258" t="s">
        <v>106</v>
      </c>
      <c r="E45" s="113">
        <v>60.998233215547707</v>
      </c>
      <c r="F45" s="115">
        <v>1381</v>
      </c>
      <c r="G45" s="114">
        <v>1310</v>
      </c>
      <c r="H45" s="114">
        <v>1311</v>
      </c>
      <c r="I45" s="114">
        <v>1345</v>
      </c>
      <c r="J45" s="140">
        <v>1365</v>
      </c>
      <c r="K45" s="114">
        <v>16</v>
      </c>
      <c r="L45" s="116">
        <v>1.1721611721611722</v>
      </c>
    </row>
    <row r="46" spans="1:12" s="110" customFormat="1" ht="15" customHeight="1" x14ac:dyDescent="0.2">
      <c r="A46" s="123"/>
      <c r="B46" s="124"/>
      <c r="C46" s="260" t="s">
        <v>107</v>
      </c>
      <c r="D46" s="261"/>
      <c r="E46" s="125">
        <v>39.001766784452293</v>
      </c>
      <c r="F46" s="143">
        <v>883</v>
      </c>
      <c r="G46" s="144">
        <v>864</v>
      </c>
      <c r="H46" s="144">
        <v>857</v>
      </c>
      <c r="I46" s="144">
        <v>857</v>
      </c>
      <c r="J46" s="145">
        <v>881</v>
      </c>
      <c r="K46" s="144">
        <v>2</v>
      </c>
      <c r="L46" s="146">
        <v>0.22701475595913734</v>
      </c>
    </row>
    <row r="47" spans="1:12" s="110" customFormat="1" ht="39" customHeight="1" x14ac:dyDescent="0.2">
      <c r="A47" s="605" t="s">
        <v>519</v>
      </c>
      <c r="B47" s="609"/>
      <c r="C47" s="609"/>
      <c r="D47" s="610"/>
      <c r="E47" s="113">
        <v>0.32769197683192208</v>
      </c>
      <c r="F47" s="115">
        <v>899</v>
      </c>
      <c r="G47" s="114">
        <v>904</v>
      </c>
      <c r="H47" s="114">
        <v>947</v>
      </c>
      <c r="I47" s="114">
        <v>961</v>
      </c>
      <c r="J47" s="140">
        <v>857</v>
      </c>
      <c r="K47" s="114">
        <v>42</v>
      </c>
      <c r="L47" s="116">
        <v>4.9008168028004668</v>
      </c>
    </row>
    <row r="48" spans="1:12" s="110" customFormat="1" ht="15" customHeight="1" x14ac:dyDescent="0.2">
      <c r="A48" s="120"/>
      <c r="B48" s="119"/>
      <c r="C48" s="258" t="s">
        <v>106</v>
      </c>
      <c r="E48" s="113">
        <v>37.04115684093437</v>
      </c>
      <c r="F48" s="115">
        <v>333</v>
      </c>
      <c r="G48" s="114">
        <v>368</v>
      </c>
      <c r="H48" s="114">
        <v>394</v>
      </c>
      <c r="I48" s="114">
        <v>395</v>
      </c>
      <c r="J48" s="140">
        <v>360</v>
      </c>
      <c r="K48" s="114">
        <v>-27</v>
      </c>
      <c r="L48" s="116">
        <v>-7.5</v>
      </c>
    </row>
    <row r="49" spans="1:12" s="110" customFormat="1" ht="15" customHeight="1" x14ac:dyDescent="0.2">
      <c r="A49" s="123"/>
      <c r="B49" s="124"/>
      <c r="C49" s="260" t="s">
        <v>107</v>
      </c>
      <c r="D49" s="261"/>
      <c r="E49" s="125">
        <v>62.95884315906563</v>
      </c>
      <c r="F49" s="143">
        <v>566</v>
      </c>
      <c r="G49" s="144">
        <v>536</v>
      </c>
      <c r="H49" s="144">
        <v>553</v>
      </c>
      <c r="I49" s="144">
        <v>566</v>
      </c>
      <c r="J49" s="145">
        <v>497</v>
      </c>
      <c r="K49" s="144">
        <v>69</v>
      </c>
      <c r="L49" s="146">
        <v>13.883299798792757</v>
      </c>
    </row>
    <row r="50" spans="1:12" s="110" customFormat="1" ht="24.95" customHeight="1" x14ac:dyDescent="0.2">
      <c r="A50" s="611" t="s">
        <v>194</v>
      </c>
      <c r="B50" s="612"/>
      <c r="C50" s="612"/>
      <c r="D50" s="613"/>
      <c r="E50" s="262">
        <v>8.0891438819288268</v>
      </c>
      <c r="F50" s="263">
        <v>22192</v>
      </c>
      <c r="G50" s="264">
        <v>20212</v>
      </c>
      <c r="H50" s="264">
        <v>20868</v>
      </c>
      <c r="I50" s="264">
        <v>21756</v>
      </c>
      <c r="J50" s="265">
        <v>21732</v>
      </c>
      <c r="K50" s="263">
        <v>460</v>
      </c>
      <c r="L50" s="266">
        <v>2.1166942757224372</v>
      </c>
    </row>
    <row r="51" spans="1:12" s="110" customFormat="1" ht="15" customHeight="1" x14ac:dyDescent="0.2">
      <c r="A51" s="120"/>
      <c r="B51" s="119"/>
      <c r="C51" s="258" t="s">
        <v>106</v>
      </c>
      <c r="E51" s="113">
        <v>59.530461427541454</v>
      </c>
      <c r="F51" s="115">
        <v>13211</v>
      </c>
      <c r="G51" s="114">
        <v>12087</v>
      </c>
      <c r="H51" s="114">
        <v>12430</v>
      </c>
      <c r="I51" s="114">
        <v>12848</v>
      </c>
      <c r="J51" s="140">
        <v>12855</v>
      </c>
      <c r="K51" s="114">
        <v>356</v>
      </c>
      <c r="L51" s="116">
        <v>2.7693504472967718</v>
      </c>
    </row>
    <row r="52" spans="1:12" s="110" customFormat="1" ht="15" customHeight="1" x14ac:dyDescent="0.2">
      <c r="A52" s="120"/>
      <c r="B52" s="119"/>
      <c r="C52" s="258" t="s">
        <v>107</v>
      </c>
      <c r="E52" s="113">
        <v>40.469538572458546</v>
      </c>
      <c r="F52" s="115">
        <v>8981</v>
      </c>
      <c r="G52" s="114">
        <v>8125</v>
      </c>
      <c r="H52" s="114">
        <v>8438</v>
      </c>
      <c r="I52" s="114">
        <v>8908</v>
      </c>
      <c r="J52" s="140">
        <v>8877</v>
      </c>
      <c r="K52" s="114">
        <v>104</v>
      </c>
      <c r="L52" s="116">
        <v>1.1715669708234764</v>
      </c>
    </row>
    <row r="53" spans="1:12" s="110" customFormat="1" ht="15" customHeight="1" x14ac:dyDescent="0.2">
      <c r="A53" s="120"/>
      <c r="B53" s="119"/>
      <c r="C53" s="258" t="s">
        <v>189</v>
      </c>
      <c r="D53" s="110" t="s">
        <v>195</v>
      </c>
      <c r="E53" s="113">
        <v>36.535688536409516</v>
      </c>
      <c r="F53" s="115">
        <v>8108</v>
      </c>
      <c r="G53" s="114">
        <v>6379</v>
      </c>
      <c r="H53" s="114">
        <v>6969</v>
      </c>
      <c r="I53" s="114">
        <v>7929</v>
      </c>
      <c r="J53" s="140">
        <v>8068</v>
      </c>
      <c r="K53" s="114">
        <v>40</v>
      </c>
      <c r="L53" s="116">
        <v>0.49578582052553299</v>
      </c>
    </row>
    <row r="54" spans="1:12" s="110" customFormat="1" ht="15" customHeight="1" x14ac:dyDescent="0.2">
      <c r="A54" s="120"/>
      <c r="B54" s="119"/>
      <c r="D54" s="267" t="s">
        <v>196</v>
      </c>
      <c r="E54" s="113">
        <v>56.845091267883575</v>
      </c>
      <c r="F54" s="115">
        <v>4609</v>
      </c>
      <c r="G54" s="114">
        <v>3640</v>
      </c>
      <c r="H54" s="114">
        <v>3907</v>
      </c>
      <c r="I54" s="114">
        <v>4441</v>
      </c>
      <c r="J54" s="140">
        <v>4500</v>
      </c>
      <c r="K54" s="114">
        <v>109</v>
      </c>
      <c r="L54" s="116">
        <v>2.4222222222222221</v>
      </c>
    </row>
    <row r="55" spans="1:12" s="110" customFormat="1" ht="15" customHeight="1" x14ac:dyDescent="0.2">
      <c r="A55" s="120"/>
      <c r="B55" s="119"/>
      <c r="D55" s="267" t="s">
        <v>197</v>
      </c>
      <c r="E55" s="113">
        <v>43.154908732116425</v>
      </c>
      <c r="F55" s="115">
        <v>3499</v>
      </c>
      <c r="G55" s="114">
        <v>2739</v>
      </c>
      <c r="H55" s="114">
        <v>3062</v>
      </c>
      <c r="I55" s="114">
        <v>3488</v>
      </c>
      <c r="J55" s="140">
        <v>3568</v>
      </c>
      <c r="K55" s="114">
        <v>-69</v>
      </c>
      <c r="L55" s="116">
        <v>-1.9338565022421526</v>
      </c>
    </row>
    <row r="56" spans="1:12" s="110" customFormat="1" ht="15" customHeight="1" x14ac:dyDescent="0.2">
      <c r="A56" s="120"/>
      <c r="B56" s="119" t="s">
        <v>198</v>
      </c>
      <c r="C56" s="258"/>
      <c r="E56" s="113">
        <v>57.462373743817047</v>
      </c>
      <c r="F56" s="115">
        <v>157644</v>
      </c>
      <c r="G56" s="114">
        <v>157035</v>
      </c>
      <c r="H56" s="114">
        <v>157690</v>
      </c>
      <c r="I56" s="114">
        <v>157698</v>
      </c>
      <c r="J56" s="140">
        <v>158267</v>
      </c>
      <c r="K56" s="114">
        <v>-623</v>
      </c>
      <c r="L56" s="116">
        <v>-0.39363859806529472</v>
      </c>
    </row>
    <row r="57" spans="1:12" s="110" customFormat="1" ht="15" customHeight="1" x14ac:dyDescent="0.2">
      <c r="A57" s="120"/>
      <c r="B57" s="119"/>
      <c r="C57" s="258" t="s">
        <v>106</v>
      </c>
      <c r="E57" s="113">
        <v>48.518180203496485</v>
      </c>
      <c r="F57" s="115">
        <v>76486</v>
      </c>
      <c r="G57" s="114">
        <v>76102</v>
      </c>
      <c r="H57" s="114">
        <v>76263</v>
      </c>
      <c r="I57" s="114">
        <v>76062</v>
      </c>
      <c r="J57" s="140">
        <v>76398</v>
      </c>
      <c r="K57" s="114">
        <v>88</v>
      </c>
      <c r="L57" s="116">
        <v>0.11518626142045603</v>
      </c>
    </row>
    <row r="58" spans="1:12" s="110" customFormat="1" ht="15" customHeight="1" x14ac:dyDescent="0.2">
      <c r="A58" s="120"/>
      <c r="B58" s="119"/>
      <c r="C58" s="258" t="s">
        <v>107</v>
      </c>
      <c r="E58" s="113">
        <v>51.481819796503515</v>
      </c>
      <c r="F58" s="115">
        <v>81158</v>
      </c>
      <c r="G58" s="114">
        <v>80933</v>
      </c>
      <c r="H58" s="114">
        <v>81427</v>
      </c>
      <c r="I58" s="114">
        <v>81636</v>
      </c>
      <c r="J58" s="140">
        <v>81869</v>
      </c>
      <c r="K58" s="114">
        <v>-711</v>
      </c>
      <c r="L58" s="116">
        <v>-0.86846058947831295</v>
      </c>
    </row>
    <row r="59" spans="1:12" s="110" customFormat="1" ht="15" customHeight="1" x14ac:dyDescent="0.2">
      <c r="A59" s="120"/>
      <c r="B59" s="119"/>
      <c r="C59" s="258" t="s">
        <v>105</v>
      </c>
      <c r="D59" s="110" t="s">
        <v>199</v>
      </c>
      <c r="E59" s="113">
        <v>87.207251782497266</v>
      </c>
      <c r="F59" s="115">
        <v>137477</v>
      </c>
      <c r="G59" s="114">
        <v>137101</v>
      </c>
      <c r="H59" s="114">
        <v>137733</v>
      </c>
      <c r="I59" s="114">
        <v>137720</v>
      </c>
      <c r="J59" s="140">
        <v>138268</v>
      </c>
      <c r="K59" s="114">
        <v>-791</v>
      </c>
      <c r="L59" s="116">
        <v>-0.57207741487545927</v>
      </c>
    </row>
    <row r="60" spans="1:12" s="110" customFormat="1" ht="15" customHeight="1" x14ac:dyDescent="0.2">
      <c r="A60" s="120"/>
      <c r="B60" s="119"/>
      <c r="C60" s="258"/>
      <c r="D60" s="267" t="s">
        <v>200</v>
      </c>
      <c r="E60" s="113">
        <v>49.158040981400525</v>
      </c>
      <c r="F60" s="115">
        <v>67581</v>
      </c>
      <c r="G60" s="114">
        <v>67298</v>
      </c>
      <c r="H60" s="114">
        <v>67492</v>
      </c>
      <c r="I60" s="114">
        <v>67348</v>
      </c>
      <c r="J60" s="140">
        <v>67678</v>
      </c>
      <c r="K60" s="114">
        <v>-97</v>
      </c>
      <c r="L60" s="116">
        <v>-0.14332574839682025</v>
      </c>
    </row>
    <row r="61" spans="1:12" s="110" customFormat="1" ht="15" customHeight="1" x14ac:dyDescent="0.2">
      <c r="A61" s="120"/>
      <c r="B61" s="119"/>
      <c r="C61" s="258"/>
      <c r="D61" s="267" t="s">
        <v>201</v>
      </c>
      <c r="E61" s="113">
        <v>50.841959018599475</v>
      </c>
      <c r="F61" s="115">
        <v>69896</v>
      </c>
      <c r="G61" s="114">
        <v>69803</v>
      </c>
      <c r="H61" s="114">
        <v>70241</v>
      </c>
      <c r="I61" s="114">
        <v>70372</v>
      </c>
      <c r="J61" s="140">
        <v>70590</v>
      </c>
      <c r="K61" s="114">
        <v>-694</v>
      </c>
      <c r="L61" s="116">
        <v>-0.9831420881144638</v>
      </c>
    </row>
    <row r="62" spans="1:12" s="110" customFormat="1" ht="15" customHeight="1" x14ac:dyDescent="0.2">
      <c r="A62" s="120"/>
      <c r="B62" s="119"/>
      <c r="C62" s="258"/>
      <c r="D62" s="258" t="s">
        <v>202</v>
      </c>
      <c r="E62" s="113">
        <v>12.792748217502728</v>
      </c>
      <c r="F62" s="115">
        <v>20167</v>
      </c>
      <c r="G62" s="114">
        <v>19934</v>
      </c>
      <c r="H62" s="114">
        <v>19957</v>
      </c>
      <c r="I62" s="114">
        <v>19978</v>
      </c>
      <c r="J62" s="140">
        <v>19999</v>
      </c>
      <c r="K62" s="114">
        <v>168</v>
      </c>
      <c r="L62" s="116">
        <v>0.84004200210010505</v>
      </c>
    </row>
    <row r="63" spans="1:12" s="110" customFormat="1" ht="15" customHeight="1" x14ac:dyDescent="0.2">
      <c r="A63" s="120"/>
      <c r="B63" s="119"/>
      <c r="C63" s="258"/>
      <c r="D63" s="267" t="s">
        <v>200</v>
      </c>
      <c r="E63" s="113">
        <v>44.156294937273763</v>
      </c>
      <c r="F63" s="115">
        <v>8905</v>
      </c>
      <c r="G63" s="114">
        <v>8804</v>
      </c>
      <c r="H63" s="114">
        <v>8771</v>
      </c>
      <c r="I63" s="114">
        <v>8714</v>
      </c>
      <c r="J63" s="140">
        <v>8720</v>
      </c>
      <c r="K63" s="114">
        <v>185</v>
      </c>
      <c r="L63" s="116">
        <v>2.1215596330275228</v>
      </c>
    </row>
    <row r="64" spans="1:12" s="110" customFormat="1" ht="15" customHeight="1" x14ac:dyDescent="0.2">
      <c r="A64" s="120"/>
      <c r="B64" s="119"/>
      <c r="C64" s="258"/>
      <c r="D64" s="267" t="s">
        <v>201</v>
      </c>
      <c r="E64" s="113">
        <v>55.843705062726237</v>
      </c>
      <c r="F64" s="115">
        <v>11262</v>
      </c>
      <c r="G64" s="114">
        <v>11130</v>
      </c>
      <c r="H64" s="114">
        <v>11186</v>
      </c>
      <c r="I64" s="114">
        <v>11264</v>
      </c>
      <c r="J64" s="140">
        <v>11279</v>
      </c>
      <c r="K64" s="114">
        <v>-17</v>
      </c>
      <c r="L64" s="116">
        <v>-0.1507225817891657</v>
      </c>
    </row>
    <row r="65" spans="1:12" s="110" customFormat="1" ht="15" customHeight="1" x14ac:dyDescent="0.2">
      <c r="A65" s="120"/>
      <c r="B65" s="119" t="s">
        <v>203</v>
      </c>
      <c r="C65" s="258"/>
      <c r="E65" s="113">
        <v>28.423907298527755</v>
      </c>
      <c r="F65" s="115">
        <v>77979</v>
      </c>
      <c r="G65" s="114">
        <v>77291</v>
      </c>
      <c r="H65" s="114">
        <v>76993</v>
      </c>
      <c r="I65" s="114">
        <v>76975</v>
      </c>
      <c r="J65" s="140">
        <v>76412</v>
      </c>
      <c r="K65" s="114">
        <v>1567</v>
      </c>
      <c r="L65" s="116">
        <v>2.0507250170130344</v>
      </c>
    </row>
    <row r="66" spans="1:12" s="110" customFormat="1" ht="15" customHeight="1" x14ac:dyDescent="0.2">
      <c r="A66" s="120"/>
      <c r="B66" s="119"/>
      <c r="C66" s="258" t="s">
        <v>106</v>
      </c>
      <c r="E66" s="113">
        <v>51.574141756113825</v>
      </c>
      <c r="F66" s="115">
        <v>40217</v>
      </c>
      <c r="G66" s="114">
        <v>39891</v>
      </c>
      <c r="H66" s="114">
        <v>39698</v>
      </c>
      <c r="I66" s="114">
        <v>39642</v>
      </c>
      <c r="J66" s="140">
        <v>39373</v>
      </c>
      <c r="K66" s="114">
        <v>844</v>
      </c>
      <c r="L66" s="116">
        <v>2.1436009448098949</v>
      </c>
    </row>
    <row r="67" spans="1:12" s="110" customFormat="1" ht="15" customHeight="1" x14ac:dyDescent="0.2">
      <c r="A67" s="120"/>
      <c r="B67" s="119"/>
      <c r="C67" s="258" t="s">
        <v>107</v>
      </c>
      <c r="E67" s="113">
        <v>48.425858243886175</v>
      </c>
      <c r="F67" s="115">
        <v>37762</v>
      </c>
      <c r="G67" s="114">
        <v>37400</v>
      </c>
      <c r="H67" s="114">
        <v>37295</v>
      </c>
      <c r="I67" s="114">
        <v>37333</v>
      </c>
      <c r="J67" s="140">
        <v>37039</v>
      </c>
      <c r="K67" s="114">
        <v>723</v>
      </c>
      <c r="L67" s="116">
        <v>1.9519965441831584</v>
      </c>
    </row>
    <row r="68" spans="1:12" s="110" customFormat="1" ht="15" customHeight="1" x14ac:dyDescent="0.2">
      <c r="A68" s="120"/>
      <c r="B68" s="119"/>
      <c r="C68" s="258" t="s">
        <v>105</v>
      </c>
      <c r="D68" s="110" t="s">
        <v>204</v>
      </c>
      <c r="E68" s="113">
        <v>12.21739186191154</v>
      </c>
      <c r="F68" s="115">
        <v>9527</v>
      </c>
      <c r="G68" s="114">
        <v>9221</v>
      </c>
      <c r="H68" s="114">
        <v>8964</v>
      </c>
      <c r="I68" s="114">
        <v>8850</v>
      </c>
      <c r="J68" s="140">
        <v>8617</v>
      </c>
      <c r="K68" s="114">
        <v>910</v>
      </c>
      <c r="L68" s="116">
        <v>10.560519902518278</v>
      </c>
    </row>
    <row r="69" spans="1:12" s="110" customFormat="1" ht="15" customHeight="1" x14ac:dyDescent="0.2">
      <c r="A69" s="120"/>
      <c r="B69" s="119"/>
      <c r="C69" s="258"/>
      <c r="D69" s="267" t="s">
        <v>200</v>
      </c>
      <c r="E69" s="113">
        <v>46.153038732024768</v>
      </c>
      <c r="F69" s="115">
        <v>4397</v>
      </c>
      <c r="G69" s="114">
        <v>4253</v>
      </c>
      <c r="H69" s="114">
        <v>4136</v>
      </c>
      <c r="I69" s="114">
        <v>4070</v>
      </c>
      <c r="J69" s="140">
        <v>3981</v>
      </c>
      <c r="K69" s="114">
        <v>416</v>
      </c>
      <c r="L69" s="116">
        <v>10.449635769907058</v>
      </c>
    </row>
    <row r="70" spans="1:12" s="110" customFormat="1" ht="15" customHeight="1" x14ac:dyDescent="0.2">
      <c r="A70" s="120"/>
      <c r="B70" s="119"/>
      <c r="C70" s="258"/>
      <c r="D70" s="267" t="s">
        <v>201</v>
      </c>
      <c r="E70" s="113">
        <v>53.846961267975232</v>
      </c>
      <c r="F70" s="115">
        <v>5130</v>
      </c>
      <c r="G70" s="114">
        <v>4968</v>
      </c>
      <c r="H70" s="114">
        <v>4828</v>
      </c>
      <c r="I70" s="114">
        <v>4780</v>
      </c>
      <c r="J70" s="140">
        <v>4636</v>
      </c>
      <c r="K70" s="114">
        <v>494</v>
      </c>
      <c r="L70" s="116">
        <v>10.655737704918034</v>
      </c>
    </row>
    <row r="71" spans="1:12" s="110" customFormat="1" ht="15" customHeight="1" x14ac:dyDescent="0.2">
      <c r="A71" s="120"/>
      <c r="B71" s="119"/>
      <c r="C71" s="258"/>
      <c r="D71" s="110" t="s">
        <v>205</v>
      </c>
      <c r="E71" s="113">
        <v>79.649649264545587</v>
      </c>
      <c r="F71" s="115">
        <v>62110</v>
      </c>
      <c r="G71" s="114">
        <v>61867</v>
      </c>
      <c r="H71" s="114">
        <v>61875</v>
      </c>
      <c r="I71" s="114">
        <v>61986</v>
      </c>
      <c r="J71" s="140">
        <v>61711</v>
      </c>
      <c r="K71" s="114">
        <v>399</v>
      </c>
      <c r="L71" s="116">
        <v>0.6465622012283061</v>
      </c>
    </row>
    <row r="72" spans="1:12" s="110" customFormat="1" ht="15" customHeight="1" x14ac:dyDescent="0.2">
      <c r="A72" s="120"/>
      <c r="B72" s="119"/>
      <c r="C72" s="258"/>
      <c r="D72" s="267" t="s">
        <v>200</v>
      </c>
      <c r="E72" s="113">
        <v>51.292867493157303</v>
      </c>
      <c r="F72" s="115">
        <v>31858</v>
      </c>
      <c r="G72" s="114">
        <v>31764</v>
      </c>
      <c r="H72" s="114">
        <v>31714</v>
      </c>
      <c r="I72" s="114">
        <v>31729</v>
      </c>
      <c r="J72" s="140">
        <v>31581</v>
      </c>
      <c r="K72" s="114">
        <v>277</v>
      </c>
      <c r="L72" s="116">
        <v>0.8771096545391216</v>
      </c>
    </row>
    <row r="73" spans="1:12" s="110" customFormat="1" ht="15" customHeight="1" x14ac:dyDescent="0.2">
      <c r="A73" s="120"/>
      <c r="B73" s="119"/>
      <c r="C73" s="258"/>
      <c r="D73" s="267" t="s">
        <v>201</v>
      </c>
      <c r="E73" s="113">
        <v>48.707132506842697</v>
      </c>
      <c r="F73" s="115">
        <v>30252</v>
      </c>
      <c r="G73" s="114">
        <v>30103</v>
      </c>
      <c r="H73" s="114">
        <v>30161</v>
      </c>
      <c r="I73" s="114">
        <v>30257</v>
      </c>
      <c r="J73" s="140">
        <v>30130</v>
      </c>
      <c r="K73" s="114">
        <v>122</v>
      </c>
      <c r="L73" s="116">
        <v>0.40491204779289747</v>
      </c>
    </row>
    <row r="74" spans="1:12" s="110" customFormat="1" ht="15" customHeight="1" x14ac:dyDescent="0.2">
      <c r="A74" s="120"/>
      <c r="B74" s="119"/>
      <c r="C74" s="258"/>
      <c r="D74" s="110" t="s">
        <v>206</v>
      </c>
      <c r="E74" s="113">
        <v>8.1329588735428775</v>
      </c>
      <c r="F74" s="115">
        <v>6342</v>
      </c>
      <c r="G74" s="114">
        <v>6203</v>
      </c>
      <c r="H74" s="114">
        <v>6154</v>
      </c>
      <c r="I74" s="114">
        <v>6139</v>
      </c>
      <c r="J74" s="140">
        <v>6084</v>
      </c>
      <c r="K74" s="114">
        <v>258</v>
      </c>
      <c r="L74" s="116">
        <v>4.2406311637080867</v>
      </c>
    </row>
    <row r="75" spans="1:12" s="110" customFormat="1" ht="15" customHeight="1" x14ac:dyDescent="0.2">
      <c r="A75" s="120"/>
      <c r="B75" s="119"/>
      <c r="C75" s="258"/>
      <c r="D75" s="267" t="s">
        <v>200</v>
      </c>
      <c r="E75" s="113">
        <v>62.472406181015451</v>
      </c>
      <c r="F75" s="115">
        <v>3962</v>
      </c>
      <c r="G75" s="114">
        <v>3874</v>
      </c>
      <c r="H75" s="114">
        <v>3848</v>
      </c>
      <c r="I75" s="114">
        <v>3843</v>
      </c>
      <c r="J75" s="140">
        <v>3811</v>
      </c>
      <c r="K75" s="114">
        <v>151</v>
      </c>
      <c r="L75" s="116">
        <v>3.9622146418262925</v>
      </c>
    </row>
    <row r="76" spans="1:12" s="110" customFormat="1" ht="15" customHeight="1" x14ac:dyDescent="0.2">
      <c r="A76" s="120"/>
      <c r="B76" s="119"/>
      <c r="C76" s="258"/>
      <c r="D76" s="267" t="s">
        <v>201</v>
      </c>
      <c r="E76" s="113">
        <v>37.527593818984549</v>
      </c>
      <c r="F76" s="115">
        <v>2380</v>
      </c>
      <c r="G76" s="114">
        <v>2329</v>
      </c>
      <c r="H76" s="114">
        <v>2306</v>
      </c>
      <c r="I76" s="114">
        <v>2296</v>
      </c>
      <c r="J76" s="140">
        <v>2273</v>
      </c>
      <c r="K76" s="114">
        <v>107</v>
      </c>
      <c r="L76" s="116">
        <v>4.7074351077870658</v>
      </c>
    </row>
    <row r="77" spans="1:12" s="110" customFormat="1" ht="15" customHeight="1" x14ac:dyDescent="0.2">
      <c r="A77" s="534"/>
      <c r="B77" s="119" t="s">
        <v>207</v>
      </c>
      <c r="C77" s="268"/>
      <c r="D77" s="182"/>
      <c r="E77" s="113">
        <v>6.0245750757263714</v>
      </c>
      <c r="F77" s="115">
        <v>16528</v>
      </c>
      <c r="G77" s="114">
        <v>16320</v>
      </c>
      <c r="H77" s="114">
        <v>16824</v>
      </c>
      <c r="I77" s="114">
        <v>17115</v>
      </c>
      <c r="J77" s="140">
        <v>17372</v>
      </c>
      <c r="K77" s="114">
        <v>-844</v>
      </c>
      <c r="L77" s="116">
        <v>-4.8583928160257885</v>
      </c>
    </row>
    <row r="78" spans="1:12" s="110" customFormat="1" ht="15" customHeight="1" x14ac:dyDescent="0.2">
      <c r="A78" s="120"/>
      <c r="B78" s="119"/>
      <c r="C78" s="268" t="s">
        <v>106</v>
      </c>
      <c r="D78" s="182"/>
      <c r="E78" s="113">
        <v>57.514520813165539</v>
      </c>
      <c r="F78" s="115">
        <v>9506</v>
      </c>
      <c r="G78" s="114">
        <v>9385</v>
      </c>
      <c r="H78" s="114">
        <v>9623</v>
      </c>
      <c r="I78" s="114">
        <v>9731</v>
      </c>
      <c r="J78" s="140">
        <v>9864</v>
      </c>
      <c r="K78" s="114">
        <v>-358</v>
      </c>
      <c r="L78" s="116">
        <v>-3.6293592862935928</v>
      </c>
    </row>
    <row r="79" spans="1:12" s="110" customFormat="1" ht="15" customHeight="1" x14ac:dyDescent="0.2">
      <c r="A79" s="123"/>
      <c r="B79" s="124"/>
      <c r="C79" s="260" t="s">
        <v>107</v>
      </c>
      <c r="D79" s="261"/>
      <c r="E79" s="125">
        <v>42.485479186834461</v>
      </c>
      <c r="F79" s="143">
        <v>7022</v>
      </c>
      <c r="G79" s="144">
        <v>6935</v>
      </c>
      <c r="H79" s="144">
        <v>7201</v>
      </c>
      <c r="I79" s="144">
        <v>7384</v>
      </c>
      <c r="J79" s="145">
        <v>7508</v>
      </c>
      <c r="K79" s="144">
        <v>-486</v>
      </c>
      <c r="L79" s="146">
        <v>-6.4730953649440597</v>
      </c>
    </row>
    <row r="80" spans="1:12" s="269" customFormat="1" ht="11.25" customHeight="1" x14ac:dyDescent="0.2">
      <c r="B80" s="270"/>
      <c r="C80" s="270"/>
      <c r="D80" s="271"/>
      <c r="E80" s="271"/>
      <c r="F80" s="272"/>
      <c r="G80" s="272"/>
      <c r="H80" s="272"/>
      <c r="I80" s="272"/>
      <c r="J80" s="272"/>
      <c r="K80" s="272"/>
      <c r="L80" s="150" t="s">
        <v>45</v>
      </c>
    </row>
    <row r="81" spans="1:12" s="192" customFormat="1" ht="10.5" customHeight="1" x14ac:dyDescent="0.2">
      <c r="A81" s="152" t="s">
        <v>208</v>
      </c>
      <c r="E81" s="273"/>
      <c r="F81" s="274"/>
      <c r="G81" s="274"/>
      <c r="H81" s="274"/>
      <c r="I81" s="274"/>
      <c r="J81" s="274"/>
      <c r="K81" s="275"/>
      <c r="L81" s="276"/>
    </row>
    <row r="82" spans="1:12" s="192" customFormat="1" ht="11.25" x14ac:dyDescent="0.15">
      <c r="A82" s="277" t="s">
        <v>209</v>
      </c>
      <c r="B82" s="278"/>
      <c r="C82" s="278"/>
      <c r="D82" s="278"/>
      <c r="E82" s="278"/>
      <c r="F82" s="278"/>
      <c r="G82" s="278"/>
      <c r="H82" s="278"/>
      <c r="I82" s="278"/>
      <c r="J82" s="278"/>
      <c r="K82" s="278"/>
      <c r="L82" s="278"/>
    </row>
    <row r="83" spans="1:12" s="192" customFormat="1" ht="11.25" customHeight="1" x14ac:dyDescent="0.2">
      <c r="A83" s="152" t="s">
        <v>210</v>
      </c>
      <c r="E83" s="273"/>
      <c r="F83" s="274"/>
      <c r="G83" s="274"/>
      <c r="H83" s="274"/>
      <c r="I83" s="274"/>
      <c r="J83" s="274"/>
      <c r="K83" s="275"/>
      <c r="L83" s="276"/>
    </row>
    <row r="84" spans="1:12" s="192" customFormat="1" ht="11.25" x14ac:dyDescent="0.2">
      <c r="A84" s="279" t="s">
        <v>211</v>
      </c>
      <c r="E84" s="273"/>
      <c r="F84" s="274"/>
      <c r="G84" s="274"/>
      <c r="H84" s="274"/>
      <c r="I84" s="274"/>
      <c r="J84" s="274"/>
      <c r="K84" s="275"/>
      <c r="L84" s="276"/>
    </row>
    <row r="85" spans="1:12" s="192" customFormat="1" ht="19.5" customHeight="1" x14ac:dyDescent="0.2">
      <c r="A85" s="567" t="s">
        <v>212</v>
      </c>
      <c r="B85" s="567"/>
      <c r="C85" s="567"/>
      <c r="D85" s="567"/>
      <c r="E85" s="567"/>
      <c r="F85" s="567"/>
      <c r="G85" s="567"/>
      <c r="H85" s="567"/>
      <c r="I85" s="567"/>
      <c r="J85" s="567"/>
      <c r="K85" s="567"/>
      <c r="L85" s="567"/>
    </row>
    <row r="86" spans="1:12" s="280" customFormat="1" ht="9" x14ac:dyDescent="0.2">
      <c r="A86" s="567" t="s">
        <v>213</v>
      </c>
      <c r="B86" s="567"/>
      <c r="C86" s="567"/>
      <c r="D86" s="567"/>
      <c r="E86" s="567"/>
      <c r="F86" s="567"/>
      <c r="G86" s="567"/>
      <c r="H86" s="567"/>
      <c r="I86" s="567"/>
      <c r="J86" s="567"/>
      <c r="K86" s="567"/>
      <c r="L86" s="567"/>
    </row>
    <row r="863" spans="6:6" ht="15.95" customHeight="1" x14ac:dyDescent="0.2">
      <c r="F863" s="281"/>
    </row>
  </sheetData>
  <mergeCells count="23">
    <mergeCell ref="A86:L86"/>
    <mergeCell ref="A35:D35"/>
    <mergeCell ref="A41:D41"/>
    <mergeCell ref="A44:D44"/>
    <mergeCell ref="A47:D47"/>
    <mergeCell ref="A50:D50"/>
    <mergeCell ref="A85:L85"/>
    <mergeCell ref="A29:D29"/>
    <mergeCell ref="A3:L3"/>
    <mergeCell ref="A4:L4"/>
    <mergeCell ref="A5:F5"/>
    <mergeCell ref="A7:D10"/>
    <mergeCell ref="E7:E10"/>
    <mergeCell ref="F7:J7"/>
    <mergeCell ref="K7:L8"/>
    <mergeCell ref="F8:F9"/>
    <mergeCell ref="G8:G9"/>
    <mergeCell ref="H8:H9"/>
    <mergeCell ref="I8:I9"/>
    <mergeCell ref="J8:J9"/>
    <mergeCell ref="A12:D12"/>
    <mergeCell ref="B13:C13"/>
    <mergeCell ref="A14:D14"/>
  </mergeCells>
  <printOptions horizontalCentered="1"/>
  <pageMargins left="0.7" right="0.7" top="0.75" bottom="0.75" header="0.3" footer="0.3"/>
  <pageSetup paperSize="9" scale="74" fitToHeight="2" orientation="portrait" r:id="rId1"/>
  <headerFooter alignWithMargins="0"/>
  <rowBreaks count="1" manualBreakCount="1">
    <brk id="49"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1">
    <pageSetUpPr fitToPage="1"/>
  </sheetPr>
  <dimension ref="A1:O43"/>
  <sheetViews>
    <sheetView showGridLines="0" zoomScaleNormal="100" workbookViewId="0"/>
  </sheetViews>
  <sheetFormatPr baseColWidth="10" defaultColWidth="8.85546875" defaultRowHeight="15.95" customHeight="1" x14ac:dyDescent="0.2"/>
  <cols>
    <col min="1" max="1" width="9.7109375" style="97" customWidth="1"/>
    <col min="2" max="2" width="48.7109375" style="97"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5" s="91" customFormat="1" ht="36.75" customHeight="1" x14ac:dyDescent="0.2">
      <c r="A1" s="88"/>
      <c r="B1" s="89"/>
      <c r="C1" s="90"/>
      <c r="D1" s="90"/>
      <c r="E1" s="90"/>
      <c r="F1" s="90"/>
      <c r="G1" s="89"/>
      <c r="H1" s="89"/>
      <c r="I1" s="89"/>
      <c r="J1" s="15" t="s">
        <v>6</v>
      </c>
    </row>
    <row r="2" spans="1:15" s="91" customFormat="1" ht="11.25" customHeight="1" x14ac:dyDescent="0.2">
      <c r="A2" s="92"/>
      <c r="B2" s="93"/>
      <c r="C2" s="93"/>
      <c r="D2" s="93"/>
      <c r="E2" s="93"/>
      <c r="F2" s="93"/>
      <c r="G2" s="93"/>
      <c r="H2" s="93"/>
      <c r="I2" s="93"/>
      <c r="J2" s="93"/>
    </row>
    <row r="3" spans="1:15" s="94" customFormat="1" ht="20.100000000000001" customHeight="1" x14ac:dyDescent="0.2">
      <c r="A3" s="570" t="s">
        <v>214</v>
      </c>
      <c r="B3" s="570"/>
      <c r="C3" s="570"/>
      <c r="D3" s="570"/>
      <c r="E3" s="570"/>
      <c r="F3" s="570"/>
      <c r="G3" s="570"/>
      <c r="H3" s="570"/>
      <c r="I3" s="570"/>
      <c r="J3" s="570"/>
    </row>
    <row r="4" spans="1:15" s="94" customFormat="1" ht="12" customHeight="1" x14ac:dyDescent="0.2">
      <c r="A4" s="571" t="s">
        <v>92</v>
      </c>
      <c r="B4" s="571"/>
      <c r="C4" s="571"/>
      <c r="D4" s="571"/>
      <c r="E4" s="571"/>
      <c r="F4" s="571"/>
      <c r="G4" s="571"/>
      <c r="H4" s="571"/>
      <c r="I4" s="571"/>
      <c r="J4" s="571"/>
    </row>
    <row r="5" spans="1:15" s="94" customFormat="1" ht="12" customHeight="1" x14ac:dyDescent="0.2">
      <c r="A5" s="572" t="s">
        <v>57</v>
      </c>
      <c r="B5" s="572"/>
      <c r="C5" s="572"/>
      <c r="D5" s="572"/>
      <c r="E5" s="252"/>
      <c r="F5" s="252"/>
      <c r="G5" s="252"/>
      <c r="H5" s="252"/>
      <c r="I5" s="252"/>
      <c r="J5" s="252"/>
    </row>
    <row r="6" spans="1:15" s="94" customFormat="1" ht="11.25" customHeight="1" x14ac:dyDescent="0.2">
      <c r="A6" s="227"/>
      <c r="B6" s="228"/>
      <c r="C6" s="228"/>
      <c r="D6" s="228"/>
      <c r="E6" s="228"/>
      <c r="F6" s="228"/>
      <c r="G6" s="228"/>
      <c r="H6" s="228"/>
      <c r="I6" s="228"/>
      <c r="J6" s="228"/>
    </row>
    <row r="7" spans="1:15" s="91" customFormat="1" ht="12" customHeight="1" x14ac:dyDescent="0.2">
      <c r="A7" s="587" t="s">
        <v>215</v>
      </c>
      <c r="B7" s="588"/>
      <c r="C7" s="581" t="s">
        <v>94</v>
      </c>
      <c r="D7" s="584" t="s">
        <v>181</v>
      </c>
      <c r="E7" s="585"/>
      <c r="F7" s="585"/>
      <c r="G7" s="585"/>
      <c r="H7" s="586"/>
      <c r="I7" s="587" t="s">
        <v>182</v>
      </c>
      <c r="J7" s="588"/>
      <c r="K7" s="96"/>
      <c r="L7" s="96"/>
      <c r="M7" s="96"/>
      <c r="N7" s="96"/>
      <c r="O7" s="96"/>
    </row>
    <row r="8" spans="1:15" ht="21.75" customHeight="1" x14ac:dyDescent="0.2">
      <c r="A8" s="615"/>
      <c r="B8" s="616"/>
      <c r="C8" s="582"/>
      <c r="D8" s="591" t="s">
        <v>97</v>
      </c>
      <c r="E8" s="591" t="s">
        <v>98</v>
      </c>
      <c r="F8" s="591" t="s">
        <v>99</v>
      </c>
      <c r="G8" s="591" t="s">
        <v>100</v>
      </c>
      <c r="H8" s="591" t="s">
        <v>101</v>
      </c>
      <c r="I8" s="589"/>
      <c r="J8" s="590"/>
    </row>
    <row r="9" spans="1:15" ht="12" customHeight="1" x14ac:dyDescent="0.2">
      <c r="A9" s="615"/>
      <c r="B9" s="616"/>
      <c r="C9" s="582"/>
      <c r="D9" s="592"/>
      <c r="E9" s="592"/>
      <c r="F9" s="592"/>
      <c r="G9" s="592"/>
      <c r="H9" s="592"/>
      <c r="I9" s="98" t="s">
        <v>102</v>
      </c>
      <c r="J9" s="99" t="s">
        <v>103</v>
      </c>
    </row>
    <row r="10" spans="1:15" ht="12" customHeight="1" x14ac:dyDescent="0.2">
      <c r="A10" s="283"/>
      <c r="B10" s="284"/>
      <c r="C10" s="583"/>
      <c r="D10" s="100">
        <v>1</v>
      </c>
      <c r="E10" s="100">
        <v>2</v>
      </c>
      <c r="F10" s="100">
        <v>3</v>
      </c>
      <c r="G10" s="100">
        <v>4</v>
      </c>
      <c r="H10" s="100">
        <v>5</v>
      </c>
      <c r="I10" s="100">
        <v>6</v>
      </c>
      <c r="J10" s="100">
        <v>7</v>
      </c>
      <c r="K10" s="101"/>
    </row>
    <row r="11" spans="1:15" s="286" customFormat="1" ht="24.95" customHeight="1" x14ac:dyDescent="0.2">
      <c r="A11" s="617" t="s">
        <v>104</v>
      </c>
      <c r="B11" s="618"/>
      <c r="C11" s="285">
        <v>100</v>
      </c>
      <c r="D11" s="115">
        <v>274343</v>
      </c>
      <c r="E11" s="114">
        <v>270858</v>
      </c>
      <c r="F11" s="114">
        <v>272375</v>
      </c>
      <c r="G11" s="114">
        <v>273544</v>
      </c>
      <c r="H11" s="140">
        <v>273783</v>
      </c>
      <c r="I11" s="115">
        <v>560</v>
      </c>
      <c r="J11" s="116">
        <v>0.20454155298174101</v>
      </c>
    </row>
    <row r="12" spans="1:15" s="110" customFormat="1" ht="24.95" customHeight="1" x14ac:dyDescent="0.2">
      <c r="A12" s="193" t="s">
        <v>132</v>
      </c>
      <c r="B12" s="194" t="s">
        <v>133</v>
      </c>
      <c r="C12" s="113">
        <v>0.15236401147468678</v>
      </c>
      <c r="D12" s="115">
        <v>418</v>
      </c>
      <c r="E12" s="114">
        <v>414</v>
      </c>
      <c r="F12" s="114">
        <v>456</v>
      </c>
      <c r="G12" s="114">
        <v>367</v>
      </c>
      <c r="H12" s="140">
        <v>416</v>
      </c>
      <c r="I12" s="115">
        <v>2</v>
      </c>
      <c r="J12" s="116">
        <v>0.48076923076923078</v>
      </c>
    </row>
    <row r="13" spans="1:15" s="110" customFormat="1" ht="24.95" customHeight="1" x14ac:dyDescent="0.2">
      <c r="A13" s="193" t="s">
        <v>134</v>
      </c>
      <c r="B13" s="199" t="s">
        <v>216</v>
      </c>
      <c r="C13" s="113">
        <v>1.6705365181542813</v>
      </c>
      <c r="D13" s="115">
        <v>4583</v>
      </c>
      <c r="E13" s="114">
        <v>4783</v>
      </c>
      <c r="F13" s="114">
        <v>4750</v>
      </c>
      <c r="G13" s="114">
        <v>4505</v>
      </c>
      <c r="H13" s="140">
        <v>4496</v>
      </c>
      <c r="I13" s="115">
        <v>87</v>
      </c>
      <c r="J13" s="116">
        <v>1.9350533807829182</v>
      </c>
    </row>
    <row r="14" spans="1:15" s="287" customFormat="1" ht="24" customHeight="1" x14ac:dyDescent="0.2">
      <c r="A14" s="193" t="s">
        <v>217</v>
      </c>
      <c r="B14" s="199" t="s">
        <v>137</v>
      </c>
      <c r="C14" s="113">
        <v>11.628508837477172</v>
      </c>
      <c r="D14" s="115">
        <v>31902</v>
      </c>
      <c r="E14" s="114">
        <v>31265</v>
      </c>
      <c r="F14" s="114">
        <v>31188</v>
      </c>
      <c r="G14" s="114">
        <v>31528</v>
      </c>
      <c r="H14" s="140">
        <v>31581</v>
      </c>
      <c r="I14" s="115">
        <v>321</v>
      </c>
      <c r="J14" s="116">
        <v>1.0164339317944333</v>
      </c>
      <c r="K14" s="110"/>
      <c r="L14" s="110"/>
      <c r="M14" s="110"/>
      <c r="N14" s="110"/>
      <c r="O14" s="110"/>
    </row>
    <row r="15" spans="1:15" s="110" customFormat="1" ht="24.75" customHeight="1" x14ac:dyDescent="0.2">
      <c r="A15" s="193" t="s">
        <v>218</v>
      </c>
      <c r="B15" s="199" t="s">
        <v>219</v>
      </c>
      <c r="C15" s="113">
        <v>2.2599446678063591</v>
      </c>
      <c r="D15" s="115">
        <v>6200</v>
      </c>
      <c r="E15" s="114">
        <v>6091</v>
      </c>
      <c r="F15" s="114">
        <v>6087</v>
      </c>
      <c r="G15" s="114">
        <v>6203</v>
      </c>
      <c r="H15" s="140">
        <v>6256</v>
      </c>
      <c r="I15" s="115">
        <v>-56</v>
      </c>
      <c r="J15" s="116">
        <v>-0.8951406649616368</v>
      </c>
    </row>
    <row r="16" spans="1:15" s="287" customFormat="1" ht="24.95" customHeight="1" x14ac:dyDescent="0.2">
      <c r="A16" s="193" t="s">
        <v>220</v>
      </c>
      <c r="B16" s="199" t="s">
        <v>141</v>
      </c>
      <c r="C16" s="113">
        <v>8.8301870286466215</v>
      </c>
      <c r="D16" s="115">
        <v>24225</v>
      </c>
      <c r="E16" s="114">
        <v>23717</v>
      </c>
      <c r="F16" s="114">
        <v>23648</v>
      </c>
      <c r="G16" s="114">
        <v>23869</v>
      </c>
      <c r="H16" s="140">
        <v>23866</v>
      </c>
      <c r="I16" s="115">
        <v>359</v>
      </c>
      <c r="J16" s="116">
        <v>1.504231961786642</v>
      </c>
      <c r="K16" s="110"/>
      <c r="L16" s="110"/>
      <c r="M16" s="110"/>
      <c r="N16" s="110"/>
      <c r="O16" s="110"/>
    </row>
    <row r="17" spans="1:15" s="110" customFormat="1" ht="24.95" customHeight="1" x14ac:dyDescent="0.2">
      <c r="A17" s="193" t="s">
        <v>221</v>
      </c>
      <c r="B17" s="199" t="s">
        <v>222</v>
      </c>
      <c r="C17" s="113">
        <v>0.53837714102419232</v>
      </c>
      <c r="D17" s="115">
        <v>1477</v>
      </c>
      <c r="E17" s="114">
        <v>1457</v>
      </c>
      <c r="F17" s="114">
        <v>1453</v>
      </c>
      <c r="G17" s="114">
        <v>1456</v>
      </c>
      <c r="H17" s="140">
        <v>1459</v>
      </c>
      <c r="I17" s="115">
        <v>18</v>
      </c>
      <c r="J17" s="116">
        <v>1.2337217272104182</v>
      </c>
    </row>
    <row r="18" spans="1:15" s="287" customFormat="1" ht="24.95" customHeight="1" x14ac:dyDescent="0.2">
      <c r="A18" s="201" t="s">
        <v>144</v>
      </c>
      <c r="B18" s="202" t="s">
        <v>145</v>
      </c>
      <c r="C18" s="113">
        <v>4.1921973587807964</v>
      </c>
      <c r="D18" s="115">
        <v>11501</v>
      </c>
      <c r="E18" s="114">
        <v>11324</v>
      </c>
      <c r="F18" s="114">
        <v>11293</v>
      </c>
      <c r="G18" s="114">
        <v>11256</v>
      </c>
      <c r="H18" s="140">
        <v>11693</v>
      </c>
      <c r="I18" s="115">
        <v>-192</v>
      </c>
      <c r="J18" s="116">
        <v>-1.642008038997691</v>
      </c>
      <c r="K18" s="110"/>
      <c r="L18" s="110"/>
      <c r="M18" s="110"/>
      <c r="N18" s="110"/>
      <c r="O18" s="110"/>
    </row>
    <row r="19" spans="1:15" s="110" customFormat="1" ht="24.95" customHeight="1" x14ac:dyDescent="0.2">
      <c r="A19" s="193" t="s">
        <v>146</v>
      </c>
      <c r="B19" s="199" t="s">
        <v>147</v>
      </c>
      <c r="C19" s="113">
        <v>10.747859431441663</v>
      </c>
      <c r="D19" s="115">
        <v>29486</v>
      </c>
      <c r="E19" s="114">
        <v>29053</v>
      </c>
      <c r="F19" s="114">
        <v>29459</v>
      </c>
      <c r="G19" s="114">
        <v>29748</v>
      </c>
      <c r="H19" s="140">
        <v>29628</v>
      </c>
      <c r="I19" s="115">
        <v>-142</v>
      </c>
      <c r="J19" s="116">
        <v>-0.47927636019981101</v>
      </c>
    </row>
    <row r="20" spans="1:15" s="287" customFormat="1" ht="24.95" customHeight="1" x14ac:dyDescent="0.2">
      <c r="A20" s="193" t="s">
        <v>148</v>
      </c>
      <c r="B20" s="199" t="s">
        <v>149</v>
      </c>
      <c r="C20" s="113">
        <v>4.4273045056735549</v>
      </c>
      <c r="D20" s="115">
        <v>12146</v>
      </c>
      <c r="E20" s="114">
        <v>11942</v>
      </c>
      <c r="F20" s="114">
        <v>11968</v>
      </c>
      <c r="G20" s="114">
        <v>11951</v>
      </c>
      <c r="H20" s="140">
        <v>11881</v>
      </c>
      <c r="I20" s="115">
        <v>265</v>
      </c>
      <c r="J20" s="116">
        <v>2.2304519821563842</v>
      </c>
      <c r="K20" s="110"/>
      <c r="L20" s="110"/>
      <c r="M20" s="110"/>
      <c r="N20" s="110"/>
      <c r="O20" s="110"/>
    </row>
    <row r="21" spans="1:15" s="110" customFormat="1" ht="24.95" customHeight="1" x14ac:dyDescent="0.2">
      <c r="A21" s="201" t="s">
        <v>150</v>
      </c>
      <c r="B21" s="202" t="s">
        <v>151</v>
      </c>
      <c r="C21" s="113">
        <v>4.193290880394251</v>
      </c>
      <c r="D21" s="115">
        <v>11504</v>
      </c>
      <c r="E21" s="114">
        <v>11396</v>
      </c>
      <c r="F21" s="114">
        <v>11830</v>
      </c>
      <c r="G21" s="114">
        <v>12108</v>
      </c>
      <c r="H21" s="140">
        <v>12259</v>
      </c>
      <c r="I21" s="115">
        <v>-755</v>
      </c>
      <c r="J21" s="116">
        <v>-6.1587405171710579</v>
      </c>
    </row>
    <row r="22" spans="1:15" s="110" customFormat="1" ht="24.95" customHeight="1" x14ac:dyDescent="0.2">
      <c r="A22" s="201" t="s">
        <v>152</v>
      </c>
      <c r="B22" s="199" t="s">
        <v>153</v>
      </c>
      <c r="C22" s="113">
        <v>5.4748982113631479</v>
      </c>
      <c r="D22" s="115">
        <v>15020</v>
      </c>
      <c r="E22" s="114">
        <v>14851</v>
      </c>
      <c r="F22" s="114">
        <v>14939</v>
      </c>
      <c r="G22" s="114">
        <v>14959</v>
      </c>
      <c r="H22" s="140">
        <v>14809</v>
      </c>
      <c r="I22" s="115">
        <v>211</v>
      </c>
      <c r="J22" s="116">
        <v>1.4248092376257682</v>
      </c>
    </row>
    <row r="23" spans="1:15" s="110" customFormat="1" ht="24.95" customHeight="1" x14ac:dyDescent="0.2">
      <c r="A23" s="193" t="s">
        <v>154</v>
      </c>
      <c r="B23" s="199" t="s">
        <v>155</v>
      </c>
      <c r="C23" s="113">
        <v>2.0700364142697278</v>
      </c>
      <c r="D23" s="115">
        <v>5679</v>
      </c>
      <c r="E23" s="114">
        <v>5671</v>
      </c>
      <c r="F23" s="114">
        <v>5693</v>
      </c>
      <c r="G23" s="114">
        <v>5731</v>
      </c>
      <c r="H23" s="140">
        <v>5767</v>
      </c>
      <c r="I23" s="115">
        <v>-88</v>
      </c>
      <c r="J23" s="116">
        <v>-1.5259233570313855</v>
      </c>
    </row>
    <row r="24" spans="1:15" s="110" customFormat="1" ht="24.95" customHeight="1" x14ac:dyDescent="0.2">
      <c r="A24" s="193" t="s">
        <v>156</v>
      </c>
      <c r="B24" s="199" t="s">
        <v>223</v>
      </c>
      <c r="C24" s="113">
        <v>10.799619454478517</v>
      </c>
      <c r="D24" s="115">
        <v>29628</v>
      </c>
      <c r="E24" s="114">
        <v>29571</v>
      </c>
      <c r="F24" s="114">
        <v>29788</v>
      </c>
      <c r="G24" s="114">
        <v>29739</v>
      </c>
      <c r="H24" s="140">
        <v>29402</v>
      </c>
      <c r="I24" s="115">
        <v>226</v>
      </c>
      <c r="J24" s="116">
        <v>0.76865519352425005</v>
      </c>
    </row>
    <row r="25" spans="1:15" s="110" customFormat="1" ht="24.95" customHeight="1" x14ac:dyDescent="0.2">
      <c r="A25" s="193" t="s">
        <v>158</v>
      </c>
      <c r="B25" s="204" t="s">
        <v>224</v>
      </c>
      <c r="C25" s="113">
        <v>8.4919243428846372</v>
      </c>
      <c r="D25" s="115">
        <v>23297</v>
      </c>
      <c r="E25" s="114">
        <v>23161</v>
      </c>
      <c r="F25" s="114">
        <v>23653</v>
      </c>
      <c r="G25" s="114">
        <v>23873</v>
      </c>
      <c r="H25" s="140">
        <v>24564</v>
      </c>
      <c r="I25" s="115">
        <v>-1267</v>
      </c>
      <c r="J25" s="116">
        <v>-5.1579547304999185</v>
      </c>
    </row>
    <row r="26" spans="1:15" s="110" customFormat="1" ht="24.95" customHeight="1" x14ac:dyDescent="0.2">
      <c r="A26" s="193" t="s">
        <v>225</v>
      </c>
      <c r="B26" s="204" t="s">
        <v>161</v>
      </c>
      <c r="C26" s="113">
        <v>6.2666078595043428</v>
      </c>
      <c r="D26" s="115">
        <v>17192</v>
      </c>
      <c r="E26" s="114">
        <v>17207</v>
      </c>
      <c r="F26" s="114">
        <v>17237</v>
      </c>
      <c r="G26" s="114">
        <v>17311</v>
      </c>
      <c r="H26" s="140">
        <v>17434</v>
      </c>
      <c r="I26" s="115">
        <v>-242</v>
      </c>
      <c r="J26" s="116">
        <v>-1.3880922335665939</v>
      </c>
    </row>
    <row r="27" spans="1:15" s="110" customFormat="1" ht="24.95" customHeight="1" x14ac:dyDescent="0.2">
      <c r="A27" s="201">
        <v>782.78300000000002</v>
      </c>
      <c r="B27" s="203" t="s">
        <v>162</v>
      </c>
      <c r="C27" s="113">
        <v>2.2253164833802939</v>
      </c>
      <c r="D27" s="115">
        <v>6105</v>
      </c>
      <c r="E27" s="114">
        <v>5954</v>
      </c>
      <c r="F27" s="114">
        <v>6416</v>
      </c>
      <c r="G27" s="114">
        <v>6562</v>
      </c>
      <c r="H27" s="140">
        <v>7130</v>
      </c>
      <c r="I27" s="115">
        <v>-1025</v>
      </c>
      <c r="J27" s="116">
        <v>-14.375876577840112</v>
      </c>
    </row>
    <row r="28" spans="1:15" s="110" customFormat="1" ht="24.95" customHeight="1" x14ac:dyDescent="0.2">
      <c r="A28" s="193" t="s">
        <v>163</v>
      </c>
      <c r="B28" s="199" t="s">
        <v>226</v>
      </c>
      <c r="C28" s="113">
        <v>8.5797705791654977</v>
      </c>
      <c r="D28" s="115">
        <v>23538</v>
      </c>
      <c r="E28" s="114">
        <v>23223</v>
      </c>
      <c r="F28" s="114">
        <v>23181</v>
      </c>
      <c r="G28" s="114">
        <v>23459</v>
      </c>
      <c r="H28" s="140">
        <v>23614</v>
      </c>
      <c r="I28" s="115">
        <v>-76</v>
      </c>
      <c r="J28" s="116">
        <v>-0.32184297450664862</v>
      </c>
    </row>
    <row r="29" spans="1:15" s="110" customFormat="1" ht="24.95" customHeight="1" x14ac:dyDescent="0.2">
      <c r="A29" s="193" t="s">
        <v>165</v>
      </c>
      <c r="B29" s="199" t="s">
        <v>166</v>
      </c>
      <c r="C29" s="113">
        <v>8.0880503603153713</v>
      </c>
      <c r="D29" s="115">
        <v>22189</v>
      </c>
      <c r="E29" s="114">
        <v>21830</v>
      </c>
      <c r="F29" s="114">
        <v>21805</v>
      </c>
      <c r="G29" s="114">
        <v>21975</v>
      </c>
      <c r="H29" s="140">
        <v>21808</v>
      </c>
      <c r="I29" s="115">
        <v>381</v>
      </c>
      <c r="J29" s="116">
        <v>1.7470652971386647</v>
      </c>
    </row>
    <row r="30" spans="1:15" s="110" customFormat="1" ht="24.95" customHeight="1" x14ac:dyDescent="0.2">
      <c r="A30" s="193">
        <v>86</v>
      </c>
      <c r="B30" s="199" t="s">
        <v>167</v>
      </c>
      <c r="C30" s="113">
        <v>8.5710224062578604</v>
      </c>
      <c r="D30" s="115">
        <v>23514</v>
      </c>
      <c r="E30" s="114">
        <v>22988</v>
      </c>
      <c r="F30" s="114">
        <v>23009</v>
      </c>
      <c r="G30" s="114">
        <v>22974</v>
      </c>
      <c r="H30" s="140">
        <v>22783</v>
      </c>
      <c r="I30" s="115">
        <v>731</v>
      </c>
      <c r="J30" s="116">
        <v>3.2085326778738534</v>
      </c>
    </row>
    <row r="31" spans="1:15" s="110" customFormat="1" ht="24.95" customHeight="1" x14ac:dyDescent="0.2">
      <c r="A31" s="193">
        <v>87.88</v>
      </c>
      <c r="B31" s="204" t="s">
        <v>168</v>
      </c>
      <c r="C31" s="113">
        <v>5.9771891391433352</v>
      </c>
      <c r="D31" s="115">
        <v>16398</v>
      </c>
      <c r="E31" s="114">
        <v>16003</v>
      </c>
      <c r="F31" s="114">
        <v>15894</v>
      </c>
      <c r="G31" s="114">
        <v>15778</v>
      </c>
      <c r="H31" s="140">
        <v>15529</v>
      </c>
      <c r="I31" s="115">
        <v>869</v>
      </c>
      <c r="J31" s="116">
        <v>5.5959817116362931</v>
      </c>
    </row>
    <row r="32" spans="1:15" s="110" customFormat="1" ht="24.95" customHeight="1" x14ac:dyDescent="0.2">
      <c r="A32" s="193" t="s">
        <v>169</v>
      </c>
      <c r="B32" s="199" t="s">
        <v>170</v>
      </c>
      <c r="C32" s="113">
        <v>4.9354275487255004</v>
      </c>
      <c r="D32" s="115">
        <v>13540</v>
      </c>
      <c r="E32" s="114">
        <v>13383</v>
      </c>
      <c r="F32" s="114">
        <v>13469</v>
      </c>
      <c r="G32" s="114">
        <v>13593</v>
      </c>
      <c r="H32" s="140">
        <v>13553</v>
      </c>
      <c r="I32" s="115">
        <v>-13</v>
      </c>
      <c r="J32" s="116">
        <v>-9.5919722570648569E-2</v>
      </c>
    </row>
    <row r="33" spans="1:10" s="110" customFormat="1" ht="24.95" customHeight="1" x14ac:dyDescent="0.2">
      <c r="A33" s="193"/>
      <c r="B33" s="288" t="s">
        <v>171</v>
      </c>
      <c r="C33" s="113">
        <v>0</v>
      </c>
      <c r="D33" s="115">
        <v>0</v>
      </c>
      <c r="E33" s="114">
        <v>0</v>
      </c>
      <c r="F33" s="114">
        <v>0</v>
      </c>
      <c r="G33" s="114">
        <v>0</v>
      </c>
      <c r="H33" s="140">
        <v>0</v>
      </c>
      <c r="I33" s="115">
        <v>0</v>
      </c>
      <c r="J33" s="116">
        <v>0</v>
      </c>
    </row>
    <row r="34" spans="1:10" s="110" customFormat="1" ht="24.95" customHeight="1" x14ac:dyDescent="0.2">
      <c r="A34" s="205" t="s">
        <v>172</v>
      </c>
      <c r="B34" s="206"/>
      <c r="C34" s="289"/>
      <c r="D34" s="115"/>
      <c r="E34" s="114"/>
      <c r="F34" s="114"/>
      <c r="G34" s="114"/>
      <c r="H34" s="140"/>
      <c r="I34" s="137"/>
      <c r="J34" s="138"/>
    </row>
    <row r="35" spans="1:10" s="192" customFormat="1" ht="24.95" customHeight="1" x14ac:dyDescent="0.2">
      <c r="A35" s="290" t="s">
        <v>132</v>
      </c>
      <c r="B35" s="291" t="s">
        <v>133</v>
      </c>
      <c r="C35" s="113">
        <v>0.15236401147468678</v>
      </c>
      <c r="D35" s="115">
        <v>418</v>
      </c>
      <c r="E35" s="114">
        <v>414</v>
      </c>
      <c r="F35" s="114">
        <v>456</v>
      </c>
      <c r="G35" s="114">
        <v>367</v>
      </c>
      <c r="H35" s="140">
        <v>416</v>
      </c>
      <c r="I35" s="115">
        <v>2</v>
      </c>
      <c r="J35" s="116">
        <v>0.48076923076923078</v>
      </c>
    </row>
    <row r="36" spans="1:10" s="110" customFormat="1" ht="24.95" customHeight="1" x14ac:dyDescent="0.2">
      <c r="A36" s="292" t="s">
        <v>173</v>
      </c>
      <c r="B36" s="293" t="s">
        <v>174</v>
      </c>
      <c r="C36" s="113">
        <v>17.491242714412252</v>
      </c>
      <c r="D36" s="115">
        <v>47986</v>
      </c>
      <c r="E36" s="114">
        <v>47372</v>
      </c>
      <c r="F36" s="114">
        <v>47231</v>
      </c>
      <c r="G36" s="114">
        <v>47289</v>
      </c>
      <c r="H36" s="140">
        <v>47770</v>
      </c>
      <c r="I36" s="115">
        <v>216</v>
      </c>
      <c r="J36" s="116">
        <v>0.45216663177726607</v>
      </c>
    </row>
    <row r="37" spans="1:10" s="110" customFormat="1" ht="24.95" customHeight="1" x14ac:dyDescent="0.2">
      <c r="A37" s="294" t="s">
        <v>175</v>
      </c>
      <c r="B37" s="295" t="s">
        <v>176</v>
      </c>
      <c r="C37" s="125">
        <v>82.35639327411306</v>
      </c>
      <c r="D37" s="143">
        <v>225939</v>
      </c>
      <c r="E37" s="144">
        <v>223072</v>
      </c>
      <c r="F37" s="144">
        <v>224688</v>
      </c>
      <c r="G37" s="144">
        <v>225888</v>
      </c>
      <c r="H37" s="145">
        <v>225597</v>
      </c>
      <c r="I37" s="143">
        <v>342</v>
      </c>
      <c r="J37" s="146">
        <v>0.15159776060851873</v>
      </c>
    </row>
    <row r="38" spans="1:10" s="151" customFormat="1" ht="11.25" customHeight="1" x14ac:dyDescent="0.15">
      <c r="A38" s="214"/>
      <c r="B38" s="147"/>
      <c r="C38" s="147"/>
      <c r="D38" s="148"/>
      <c r="E38" s="148"/>
      <c r="F38" s="148"/>
      <c r="G38" s="149"/>
      <c r="H38" s="148"/>
      <c r="I38" s="148"/>
      <c r="J38" s="150" t="s">
        <v>45</v>
      </c>
    </row>
    <row r="39" spans="1:10" s="287" customFormat="1" ht="12.75" customHeight="1" x14ac:dyDescent="0.15">
      <c r="A39" s="214" t="s">
        <v>122</v>
      </c>
      <c r="B39" s="296"/>
      <c r="C39" s="296"/>
      <c r="D39" s="296"/>
      <c r="E39" s="296"/>
      <c r="F39" s="296"/>
      <c r="G39" s="296"/>
      <c r="H39" s="296"/>
      <c r="I39" s="296"/>
      <c r="J39" s="296"/>
    </row>
    <row r="40" spans="1:10" ht="34.5" customHeight="1" x14ac:dyDescent="0.2">
      <c r="A40" s="614" t="s">
        <v>227</v>
      </c>
      <c r="B40" s="614"/>
      <c r="C40" s="614"/>
      <c r="D40" s="614"/>
      <c r="E40" s="614"/>
      <c r="F40" s="614"/>
      <c r="G40" s="614"/>
      <c r="H40" s="614"/>
      <c r="I40" s="614"/>
      <c r="J40" s="614"/>
    </row>
    <row r="41" spans="1:10" ht="30.75" customHeight="1" x14ac:dyDescent="0.2">
      <c r="A41" s="614"/>
      <c r="B41" s="614"/>
      <c r="C41" s="614"/>
      <c r="D41" s="614"/>
      <c r="E41" s="614"/>
      <c r="F41" s="614"/>
      <c r="G41" s="614"/>
      <c r="H41" s="614"/>
      <c r="I41" s="614"/>
      <c r="J41" s="614"/>
    </row>
    <row r="42" spans="1:10" ht="12.75" customHeight="1" x14ac:dyDescent="0.2">
      <c r="A42" s="614"/>
      <c r="B42" s="614"/>
      <c r="C42" s="614"/>
      <c r="D42" s="614"/>
      <c r="E42" s="614"/>
      <c r="F42" s="614"/>
      <c r="G42" s="614"/>
      <c r="H42" s="614"/>
      <c r="I42" s="614"/>
      <c r="J42" s="614"/>
    </row>
    <row r="43" spans="1:10" ht="15.95" customHeight="1" x14ac:dyDescent="0.2">
      <c r="B43" s="110"/>
    </row>
  </sheetData>
  <mergeCells count="16">
    <mergeCell ref="A42:J42"/>
    <mergeCell ref="A3:J3"/>
    <mergeCell ref="A4:J4"/>
    <mergeCell ref="A5:D5"/>
    <mergeCell ref="A7:B9"/>
    <mergeCell ref="C7:C10"/>
    <mergeCell ref="D7:H7"/>
    <mergeCell ref="I7:J8"/>
    <mergeCell ref="D8:D9"/>
    <mergeCell ref="E8:E9"/>
    <mergeCell ref="F8:F9"/>
    <mergeCell ref="G8:G9"/>
    <mergeCell ref="H8:H9"/>
    <mergeCell ref="A11:B11"/>
    <mergeCell ref="A40:J40"/>
    <mergeCell ref="A41:J41"/>
  </mergeCells>
  <printOptions horizontalCentered="1"/>
  <pageMargins left="0.7" right="0.7" top="0.75" bottom="0.75" header="0.3" footer="0.3"/>
  <pageSetup paperSize="9" scale="67"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IU113"/>
  <sheetViews>
    <sheetView showGridLines="0" zoomScaleNormal="100" workbookViewId="0"/>
  </sheetViews>
  <sheetFormatPr baseColWidth="10" defaultColWidth="8.85546875" defaultRowHeight="15.95" customHeight="1" x14ac:dyDescent="0.2"/>
  <cols>
    <col min="1" max="1" width="6.7109375" style="97" customWidth="1"/>
    <col min="2" max="2" width="29.7109375" style="97" customWidth="1"/>
    <col min="3" max="3" width="3.7109375" style="97" customWidth="1"/>
    <col min="4" max="4" width="6.7109375" style="155" customWidth="1"/>
    <col min="5" max="10" width="9.7109375" style="156" customWidth="1"/>
    <col min="11" max="11" width="9.7109375" style="157" customWidth="1"/>
    <col min="12" max="16384" width="8.85546875" style="97"/>
  </cols>
  <sheetData>
    <row r="1" spans="1:255" s="91" customFormat="1" ht="36.75" customHeight="1" x14ac:dyDescent="0.2">
      <c r="A1" s="88"/>
      <c r="B1" s="89"/>
      <c r="C1" s="89"/>
      <c r="D1" s="90"/>
      <c r="E1" s="90"/>
      <c r="F1" s="90"/>
      <c r="G1" s="90"/>
      <c r="H1" s="89"/>
      <c r="I1" s="89"/>
      <c r="J1" s="89"/>
      <c r="K1" s="15" t="s">
        <v>6</v>
      </c>
    </row>
    <row r="2" spans="1:255" s="91" customFormat="1" ht="11.25" customHeight="1" x14ac:dyDescent="0.2">
      <c r="A2" s="92"/>
      <c r="B2" s="93"/>
      <c r="C2" s="93"/>
      <c r="D2" s="93"/>
      <c r="E2" s="93"/>
      <c r="F2" s="93"/>
      <c r="G2" s="93"/>
      <c r="H2" s="93"/>
      <c r="I2" s="93"/>
      <c r="J2" s="93"/>
      <c r="K2" s="93"/>
    </row>
    <row r="3" spans="1:255" s="94" customFormat="1" ht="20.100000000000001" customHeight="1" x14ac:dyDescent="0.2">
      <c r="A3" s="570" t="s">
        <v>228</v>
      </c>
      <c r="B3" s="570"/>
      <c r="C3" s="570"/>
      <c r="D3" s="570"/>
      <c r="E3" s="570"/>
      <c r="F3" s="570"/>
      <c r="G3" s="570"/>
      <c r="H3" s="570"/>
      <c r="I3" s="570"/>
      <c r="J3" s="570"/>
      <c r="K3" s="570"/>
    </row>
    <row r="4" spans="1:255" s="94" customFormat="1" ht="12" customHeight="1" x14ac:dyDescent="0.2">
      <c r="A4" s="571" t="s">
        <v>92</v>
      </c>
      <c r="B4" s="571"/>
      <c r="C4" s="571"/>
      <c r="D4" s="571"/>
      <c r="E4" s="571"/>
      <c r="F4" s="571"/>
      <c r="G4" s="571"/>
      <c r="H4" s="571"/>
      <c r="I4" s="571"/>
      <c r="J4" s="571"/>
      <c r="K4" s="571"/>
    </row>
    <row r="5" spans="1:255" s="94" customFormat="1" ht="12" customHeight="1" x14ac:dyDescent="0.2">
      <c r="A5" s="572" t="s">
        <v>57</v>
      </c>
      <c r="B5" s="572"/>
      <c r="C5" s="572"/>
      <c r="D5" s="572"/>
      <c r="E5" s="572"/>
      <c r="F5" s="252"/>
      <c r="G5" s="252"/>
      <c r="H5" s="252"/>
      <c r="I5" s="252"/>
      <c r="J5" s="252"/>
      <c r="K5" s="252"/>
    </row>
    <row r="6" spans="1:255" s="94" customFormat="1" ht="11.25" customHeight="1" x14ac:dyDescent="0.2">
      <c r="A6" s="227"/>
      <c r="B6" s="228"/>
      <c r="C6" s="228"/>
      <c r="D6" s="228"/>
      <c r="E6" s="228"/>
      <c r="F6" s="228"/>
      <c r="G6" s="228"/>
      <c r="H6" s="228"/>
      <c r="I6" s="228"/>
      <c r="J6" s="228"/>
    </row>
    <row r="7" spans="1:255" s="91" customFormat="1" ht="12" customHeight="1" x14ac:dyDescent="0.2">
      <c r="A7" s="587" t="s">
        <v>229</v>
      </c>
      <c r="B7" s="576"/>
      <c r="C7" s="576"/>
      <c r="D7" s="581" t="s">
        <v>94</v>
      </c>
      <c r="E7" s="584" t="s">
        <v>181</v>
      </c>
      <c r="F7" s="585"/>
      <c r="G7" s="585"/>
      <c r="H7" s="585"/>
      <c r="I7" s="586"/>
      <c r="J7" s="587" t="s">
        <v>182</v>
      </c>
      <c r="K7" s="588"/>
      <c r="L7" s="96"/>
      <c r="M7" s="96"/>
      <c r="N7" s="96"/>
    </row>
    <row r="8" spans="1:255" ht="21.75" customHeight="1" x14ac:dyDescent="0.2">
      <c r="A8" s="577"/>
      <c r="B8" s="578"/>
      <c r="C8" s="578"/>
      <c r="D8" s="582"/>
      <c r="E8" s="591" t="s">
        <v>97</v>
      </c>
      <c r="F8" s="591" t="s">
        <v>98</v>
      </c>
      <c r="G8" s="591" t="s">
        <v>99</v>
      </c>
      <c r="H8" s="591" t="s">
        <v>100</v>
      </c>
      <c r="I8" s="591" t="s">
        <v>101</v>
      </c>
      <c r="J8" s="589"/>
      <c r="K8" s="590"/>
    </row>
    <row r="9" spans="1:255" ht="12" customHeight="1" x14ac:dyDescent="0.2">
      <c r="A9" s="577"/>
      <c r="B9" s="578"/>
      <c r="C9" s="578"/>
      <c r="D9" s="582"/>
      <c r="E9" s="592"/>
      <c r="F9" s="592"/>
      <c r="G9" s="592"/>
      <c r="H9" s="592"/>
      <c r="I9" s="592"/>
      <c r="J9" s="98" t="s">
        <v>102</v>
      </c>
      <c r="K9" s="99" t="s">
        <v>103</v>
      </c>
    </row>
    <row r="10" spans="1:255" ht="12" customHeight="1" x14ac:dyDescent="0.2">
      <c r="A10" s="579"/>
      <c r="B10" s="580"/>
      <c r="C10" s="580"/>
      <c r="D10" s="583"/>
      <c r="E10" s="100">
        <v>1</v>
      </c>
      <c r="F10" s="100">
        <v>2</v>
      </c>
      <c r="G10" s="100">
        <v>3</v>
      </c>
      <c r="H10" s="100">
        <v>4</v>
      </c>
      <c r="I10" s="100">
        <v>5</v>
      </c>
      <c r="J10" s="100">
        <v>6</v>
      </c>
      <c r="K10" s="100">
        <v>7</v>
      </c>
    </row>
    <row r="11" spans="1:255" ht="12" customHeight="1" x14ac:dyDescent="0.2">
      <c r="A11" s="297" t="s">
        <v>104</v>
      </c>
      <c r="B11" s="298"/>
      <c r="C11" s="299"/>
      <c r="D11" s="262">
        <v>100</v>
      </c>
      <c r="E11" s="237">
        <v>274343</v>
      </c>
      <c r="F11" s="238">
        <v>270858</v>
      </c>
      <c r="G11" s="238">
        <v>272375</v>
      </c>
      <c r="H11" s="238">
        <v>273544</v>
      </c>
      <c r="I11" s="265">
        <v>273783</v>
      </c>
      <c r="J11" s="263">
        <v>560</v>
      </c>
      <c r="K11" s="266">
        <v>0.20454155298174101</v>
      </c>
    </row>
    <row r="12" spans="1:255" s="110" customFormat="1" ht="17.45" customHeight="1" x14ac:dyDescent="0.2">
      <c r="A12" s="300" t="s">
        <v>230</v>
      </c>
      <c r="B12" s="301"/>
      <c r="C12" s="301"/>
      <c r="D12" s="302"/>
      <c r="E12" s="303"/>
      <c r="F12" s="303"/>
      <c r="G12" s="303"/>
      <c r="H12" s="303"/>
      <c r="I12" s="303"/>
      <c r="J12" s="302"/>
      <c r="K12" s="304"/>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305"/>
      <c r="AU12" s="305"/>
      <c r="AV12" s="305"/>
      <c r="AW12" s="305"/>
      <c r="AX12" s="305"/>
      <c r="AY12" s="305"/>
      <c r="AZ12" s="305"/>
      <c r="BA12" s="305"/>
      <c r="BB12" s="305"/>
      <c r="BC12" s="305"/>
      <c r="BD12" s="305"/>
      <c r="BE12" s="305"/>
      <c r="BF12" s="305"/>
      <c r="BG12" s="305"/>
      <c r="BH12" s="305"/>
      <c r="BI12" s="305"/>
      <c r="BJ12" s="305"/>
      <c r="BK12" s="305"/>
      <c r="BL12" s="305"/>
      <c r="BM12" s="305"/>
      <c r="BN12" s="305"/>
      <c r="BO12" s="305"/>
      <c r="BP12" s="305"/>
      <c r="BQ12" s="305"/>
      <c r="BR12" s="305"/>
      <c r="BS12" s="305"/>
      <c r="BT12" s="305"/>
      <c r="BU12" s="305"/>
      <c r="BV12" s="305"/>
      <c r="BW12" s="305"/>
      <c r="BX12" s="305"/>
      <c r="BY12" s="305"/>
      <c r="BZ12" s="305"/>
      <c r="CA12" s="305"/>
      <c r="CB12" s="305"/>
      <c r="CC12" s="305"/>
      <c r="CD12" s="305"/>
      <c r="CE12" s="305"/>
      <c r="CF12" s="305"/>
      <c r="CG12" s="305"/>
      <c r="CH12" s="305"/>
      <c r="CI12" s="305"/>
      <c r="CJ12" s="305"/>
      <c r="CK12" s="305"/>
      <c r="CL12" s="305"/>
      <c r="CM12" s="305"/>
      <c r="CN12" s="305"/>
      <c r="CO12" s="305"/>
      <c r="CP12" s="305"/>
      <c r="CQ12" s="305"/>
      <c r="CR12" s="305"/>
      <c r="CS12" s="305"/>
      <c r="CT12" s="305"/>
      <c r="CU12" s="305"/>
      <c r="CV12" s="305"/>
      <c r="CW12" s="305"/>
      <c r="CX12" s="305"/>
      <c r="CY12" s="305"/>
      <c r="CZ12" s="305"/>
      <c r="DA12" s="305"/>
      <c r="DB12" s="305"/>
      <c r="DC12" s="305"/>
      <c r="DD12" s="305"/>
      <c r="DE12" s="305"/>
      <c r="DF12" s="305"/>
      <c r="DG12" s="305"/>
      <c r="DH12" s="305"/>
      <c r="DI12" s="305"/>
      <c r="DJ12" s="305"/>
      <c r="DK12" s="305"/>
      <c r="DL12" s="305"/>
      <c r="DM12" s="305"/>
      <c r="DN12" s="305"/>
      <c r="DO12" s="305"/>
      <c r="DP12" s="305"/>
      <c r="DQ12" s="305"/>
      <c r="DR12" s="305"/>
      <c r="DS12" s="305"/>
      <c r="DT12" s="305"/>
      <c r="DU12" s="305"/>
      <c r="DV12" s="305"/>
      <c r="DW12" s="305"/>
      <c r="DX12" s="305"/>
      <c r="DY12" s="305"/>
      <c r="DZ12" s="305"/>
      <c r="EA12" s="305"/>
      <c r="EB12" s="305"/>
      <c r="EC12" s="305"/>
      <c r="ED12" s="305"/>
      <c r="EE12" s="305"/>
      <c r="EF12" s="305"/>
      <c r="EG12" s="305"/>
      <c r="EH12" s="305"/>
      <c r="EI12" s="305"/>
      <c r="EJ12" s="305"/>
      <c r="EK12" s="305"/>
      <c r="EL12" s="305"/>
      <c r="EM12" s="305"/>
      <c r="EN12" s="305"/>
      <c r="EO12" s="305"/>
      <c r="EP12" s="305"/>
      <c r="EQ12" s="305"/>
      <c r="ER12" s="305"/>
      <c r="ES12" s="305"/>
      <c r="ET12" s="305"/>
      <c r="EU12" s="305"/>
      <c r="EV12" s="305"/>
      <c r="EW12" s="305"/>
      <c r="EX12" s="305"/>
      <c r="EY12" s="305"/>
      <c r="EZ12" s="305"/>
      <c r="FA12" s="305"/>
      <c r="FB12" s="305"/>
      <c r="FC12" s="305"/>
      <c r="FD12" s="305"/>
      <c r="FE12" s="305"/>
      <c r="FF12" s="305"/>
      <c r="FG12" s="305"/>
      <c r="FH12" s="305"/>
      <c r="FI12" s="305"/>
      <c r="FJ12" s="305"/>
      <c r="FK12" s="305"/>
      <c r="FL12" s="305"/>
      <c r="FM12" s="305"/>
      <c r="FN12" s="305"/>
      <c r="FO12" s="305"/>
      <c r="FP12" s="305"/>
      <c r="FQ12" s="305"/>
      <c r="FR12" s="305"/>
      <c r="FS12" s="305"/>
      <c r="FT12" s="305"/>
      <c r="FU12" s="305"/>
      <c r="FV12" s="305"/>
      <c r="FW12" s="305"/>
      <c r="FX12" s="305"/>
      <c r="FY12" s="305"/>
      <c r="FZ12" s="305"/>
      <c r="GA12" s="305"/>
      <c r="GB12" s="305"/>
      <c r="GC12" s="305"/>
      <c r="GD12" s="305"/>
      <c r="GE12" s="305"/>
      <c r="GF12" s="305"/>
      <c r="GG12" s="305"/>
      <c r="GH12" s="305"/>
      <c r="GI12" s="305"/>
      <c r="GJ12" s="305"/>
      <c r="GK12" s="305"/>
      <c r="GL12" s="305"/>
      <c r="GM12" s="305"/>
      <c r="GN12" s="305"/>
      <c r="GO12" s="305"/>
      <c r="GP12" s="305"/>
      <c r="GQ12" s="305"/>
      <c r="GR12" s="305"/>
      <c r="GS12" s="305"/>
      <c r="GT12" s="305"/>
      <c r="GU12" s="305"/>
      <c r="GV12" s="305"/>
      <c r="GW12" s="305"/>
      <c r="GX12" s="305"/>
      <c r="GY12" s="305"/>
      <c r="GZ12" s="305"/>
      <c r="HA12" s="305"/>
      <c r="HB12" s="305"/>
      <c r="HC12" s="305"/>
      <c r="HD12" s="305"/>
      <c r="HE12" s="305"/>
      <c r="HF12" s="305"/>
      <c r="HG12" s="305"/>
      <c r="HH12" s="305"/>
      <c r="HI12" s="305"/>
      <c r="HJ12" s="305"/>
      <c r="HK12" s="305"/>
      <c r="HL12" s="305"/>
      <c r="HM12" s="305"/>
      <c r="HN12" s="305"/>
      <c r="HO12" s="305"/>
      <c r="HP12" s="305"/>
      <c r="HQ12" s="305"/>
      <c r="HR12" s="305"/>
      <c r="HS12" s="305"/>
      <c r="HT12" s="305"/>
      <c r="HU12" s="305"/>
      <c r="HV12" s="305"/>
      <c r="HW12" s="305"/>
      <c r="HX12" s="305"/>
      <c r="HY12" s="305"/>
      <c r="HZ12" s="305"/>
      <c r="IA12" s="305"/>
      <c r="IB12" s="305"/>
      <c r="IC12" s="305"/>
      <c r="ID12" s="305"/>
      <c r="IE12" s="305"/>
      <c r="IF12" s="305"/>
      <c r="IG12" s="305"/>
      <c r="IH12" s="305"/>
      <c r="II12" s="305"/>
      <c r="IJ12" s="305"/>
      <c r="IK12" s="305"/>
      <c r="IL12" s="305"/>
      <c r="IM12" s="305"/>
      <c r="IN12" s="305"/>
      <c r="IO12" s="305"/>
      <c r="IP12" s="305"/>
      <c r="IQ12" s="305"/>
      <c r="IR12" s="305"/>
      <c r="IS12" s="305"/>
      <c r="IT12" s="305"/>
      <c r="IU12" s="305"/>
    </row>
    <row r="13" spans="1:255" ht="14.1" customHeight="1" x14ac:dyDescent="0.2">
      <c r="A13" s="306" t="s">
        <v>231</v>
      </c>
      <c r="B13" s="307"/>
      <c r="C13" s="308"/>
      <c r="D13" s="113">
        <v>9.7789992819208074</v>
      </c>
      <c r="E13" s="115">
        <v>26828</v>
      </c>
      <c r="F13" s="114">
        <v>26547</v>
      </c>
      <c r="G13" s="114">
        <v>26885</v>
      </c>
      <c r="H13" s="114">
        <v>26982</v>
      </c>
      <c r="I13" s="140">
        <v>27172</v>
      </c>
      <c r="J13" s="115">
        <v>-344</v>
      </c>
      <c r="K13" s="116">
        <v>-1.2660091270425438</v>
      </c>
    </row>
    <row r="14" spans="1:255" ht="14.1" customHeight="1" x14ac:dyDescent="0.2">
      <c r="A14" s="306" t="s">
        <v>232</v>
      </c>
      <c r="B14" s="307"/>
      <c r="C14" s="308"/>
      <c r="D14" s="113">
        <v>53.609897099616177</v>
      </c>
      <c r="E14" s="115">
        <v>147075</v>
      </c>
      <c r="F14" s="114">
        <v>145055</v>
      </c>
      <c r="G14" s="114">
        <v>146268</v>
      </c>
      <c r="H14" s="114">
        <v>147195</v>
      </c>
      <c r="I14" s="140">
        <v>147814</v>
      </c>
      <c r="J14" s="115">
        <v>-739</v>
      </c>
      <c r="K14" s="116">
        <v>-0.49995264318670762</v>
      </c>
    </row>
    <row r="15" spans="1:255" ht="14.1" customHeight="1" x14ac:dyDescent="0.2">
      <c r="A15" s="306" t="s">
        <v>233</v>
      </c>
      <c r="B15" s="307"/>
      <c r="C15" s="308"/>
      <c r="D15" s="113">
        <v>15.26920679587232</v>
      </c>
      <c r="E15" s="115">
        <v>41890</v>
      </c>
      <c r="F15" s="114">
        <v>41241</v>
      </c>
      <c r="G15" s="114">
        <v>41338</v>
      </c>
      <c r="H15" s="114">
        <v>41307</v>
      </c>
      <c r="I15" s="140">
        <v>41102</v>
      </c>
      <c r="J15" s="115">
        <v>788</v>
      </c>
      <c r="K15" s="116">
        <v>1.9171816456620117</v>
      </c>
    </row>
    <row r="16" spans="1:255" ht="14.1" customHeight="1" x14ac:dyDescent="0.2">
      <c r="A16" s="306" t="s">
        <v>234</v>
      </c>
      <c r="B16" s="307"/>
      <c r="C16" s="308"/>
      <c r="D16" s="113">
        <v>20.813725883292083</v>
      </c>
      <c r="E16" s="115">
        <v>57101</v>
      </c>
      <c r="F16" s="114">
        <v>56626</v>
      </c>
      <c r="G16" s="114">
        <v>56507</v>
      </c>
      <c r="H16" s="114">
        <v>56665</v>
      </c>
      <c r="I16" s="140">
        <v>56261</v>
      </c>
      <c r="J16" s="115">
        <v>840</v>
      </c>
      <c r="K16" s="116">
        <v>1.4930413608005546</v>
      </c>
    </row>
    <row r="17" spans="1:255" s="287" customFormat="1" ht="17.45" customHeight="1" x14ac:dyDescent="0.2">
      <c r="A17" s="300" t="s">
        <v>235</v>
      </c>
      <c r="B17" s="301"/>
      <c r="C17" s="301"/>
      <c r="D17" s="302"/>
      <c r="E17" s="309"/>
      <c r="F17" s="309"/>
      <c r="G17" s="309"/>
      <c r="H17" s="309"/>
      <c r="I17" s="309"/>
      <c r="J17" s="302"/>
      <c r="K17" s="304"/>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c r="AJ17" s="305"/>
      <c r="AK17" s="305"/>
      <c r="AL17" s="305"/>
      <c r="AM17" s="305"/>
      <c r="AN17" s="305"/>
      <c r="AO17" s="305"/>
      <c r="AP17" s="305"/>
      <c r="AQ17" s="305"/>
      <c r="AR17" s="305"/>
      <c r="AS17" s="305"/>
      <c r="AT17" s="305"/>
      <c r="AU17" s="305"/>
      <c r="AV17" s="305"/>
      <c r="AW17" s="305"/>
      <c r="AX17" s="305"/>
      <c r="AY17" s="305"/>
      <c r="AZ17" s="305"/>
      <c r="BA17" s="305"/>
      <c r="BB17" s="305"/>
      <c r="BC17" s="305"/>
      <c r="BD17" s="305"/>
      <c r="BE17" s="305"/>
      <c r="BF17" s="305"/>
      <c r="BG17" s="305"/>
      <c r="BH17" s="305"/>
      <c r="BI17" s="305"/>
      <c r="BJ17" s="305"/>
      <c r="BK17" s="305"/>
      <c r="BL17" s="305"/>
      <c r="BM17" s="305"/>
      <c r="BN17" s="305"/>
      <c r="BO17" s="305"/>
      <c r="BP17" s="305"/>
      <c r="BQ17" s="305"/>
      <c r="BR17" s="305"/>
      <c r="BS17" s="305"/>
      <c r="BT17" s="305"/>
      <c r="BU17" s="305"/>
      <c r="BV17" s="305"/>
      <c r="BW17" s="305"/>
      <c r="BX17" s="305"/>
      <c r="BY17" s="305"/>
      <c r="BZ17" s="305"/>
      <c r="CA17" s="305"/>
      <c r="CB17" s="305"/>
      <c r="CC17" s="305"/>
      <c r="CD17" s="305"/>
      <c r="CE17" s="305"/>
      <c r="CF17" s="305"/>
      <c r="CG17" s="305"/>
      <c r="CH17" s="305"/>
      <c r="CI17" s="305"/>
      <c r="CJ17" s="305"/>
      <c r="CK17" s="305"/>
      <c r="CL17" s="305"/>
      <c r="CM17" s="305"/>
      <c r="CN17" s="305"/>
      <c r="CO17" s="305"/>
      <c r="CP17" s="305"/>
      <c r="CQ17" s="305"/>
      <c r="CR17" s="305"/>
      <c r="CS17" s="305"/>
      <c r="CT17" s="305"/>
      <c r="CU17" s="305"/>
      <c r="CV17" s="305"/>
      <c r="CW17" s="305"/>
      <c r="CX17" s="305"/>
      <c r="CY17" s="305"/>
      <c r="CZ17" s="305"/>
      <c r="DA17" s="305"/>
      <c r="DB17" s="305"/>
      <c r="DC17" s="305"/>
      <c r="DD17" s="305"/>
      <c r="DE17" s="305"/>
      <c r="DF17" s="305"/>
      <c r="DG17" s="305"/>
      <c r="DH17" s="305"/>
      <c r="DI17" s="305"/>
      <c r="DJ17" s="305"/>
      <c r="DK17" s="305"/>
      <c r="DL17" s="305"/>
      <c r="DM17" s="305"/>
      <c r="DN17" s="305"/>
      <c r="DO17" s="305"/>
      <c r="DP17" s="305"/>
      <c r="DQ17" s="305"/>
      <c r="DR17" s="305"/>
      <c r="DS17" s="305"/>
      <c r="DT17" s="305"/>
      <c r="DU17" s="305"/>
      <c r="DV17" s="305"/>
      <c r="DW17" s="305"/>
      <c r="DX17" s="305"/>
      <c r="DY17" s="305"/>
      <c r="DZ17" s="305"/>
      <c r="EA17" s="305"/>
      <c r="EB17" s="305"/>
      <c r="EC17" s="305"/>
      <c r="ED17" s="305"/>
      <c r="EE17" s="305"/>
      <c r="EF17" s="305"/>
      <c r="EG17" s="305"/>
      <c r="EH17" s="305"/>
      <c r="EI17" s="305"/>
      <c r="EJ17" s="305"/>
      <c r="EK17" s="305"/>
      <c r="EL17" s="305"/>
      <c r="EM17" s="305"/>
      <c r="EN17" s="305"/>
      <c r="EO17" s="305"/>
      <c r="EP17" s="305"/>
      <c r="EQ17" s="305"/>
      <c r="ER17" s="305"/>
      <c r="ES17" s="305"/>
      <c r="ET17" s="305"/>
      <c r="EU17" s="305"/>
      <c r="EV17" s="305"/>
      <c r="EW17" s="305"/>
      <c r="EX17" s="305"/>
      <c r="EY17" s="305"/>
      <c r="EZ17" s="305"/>
      <c r="FA17" s="305"/>
      <c r="FB17" s="305"/>
      <c r="FC17" s="305"/>
      <c r="FD17" s="305"/>
      <c r="FE17" s="305"/>
      <c r="FF17" s="305"/>
      <c r="FG17" s="305"/>
      <c r="FH17" s="305"/>
      <c r="FI17" s="305"/>
      <c r="FJ17" s="305"/>
      <c r="FK17" s="305"/>
      <c r="FL17" s="305"/>
      <c r="FM17" s="305"/>
      <c r="FN17" s="305"/>
      <c r="FO17" s="305"/>
      <c r="FP17" s="305"/>
      <c r="FQ17" s="305"/>
      <c r="FR17" s="305"/>
      <c r="FS17" s="305"/>
      <c r="FT17" s="305"/>
      <c r="FU17" s="305"/>
      <c r="FV17" s="305"/>
      <c r="FW17" s="305"/>
      <c r="FX17" s="305"/>
      <c r="FY17" s="305"/>
      <c r="FZ17" s="305"/>
      <c r="GA17" s="305"/>
      <c r="GB17" s="305"/>
      <c r="GC17" s="305"/>
      <c r="GD17" s="305"/>
      <c r="GE17" s="305"/>
      <c r="GF17" s="305"/>
      <c r="GG17" s="305"/>
      <c r="GH17" s="305"/>
      <c r="GI17" s="305"/>
      <c r="GJ17" s="305"/>
      <c r="GK17" s="305"/>
      <c r="GL17" s="305"/>
      <c r="GM17" s="305"/>
      <c r="GN17" s="305"/>
      <c r="GO17" s="305"/>
      <c r="GP17" s="305"/>
      <c r="GQ17" s="305"/>
      <c r="GR17" s="305"/>
      <c r="GS17" s="305"/>
      <c r="GT17" s="305"/>
      <c r="GU17" s="305"/>
      <c r="GV17" s="305"/>
      <c r="GW17" s="305"/>
      <c r="GX17" s="305"/>
      <c r="GY17" s="305"/>
      <c r="GZ17" s="305"/>
      <c r="HA17" s="305"/>
      <c r="HB17" s="305"/>
      <c r="HC17" s="305"/>
      <c r="HD17" s="305"/>
      <c r="HE17" s="305"/>
      <c r="HF17" s="305"/>
      <c r="HG17" s="305"/>
      <c r="HH17" s="305"/>
      <c r="HI17" s="305"/>
      <c r="HJ17" s="305"/>
      <c r="HK17" s="305"/>
      <c r="HL17" s="305"/>
      <c r="HM17" s="305"/>
      <c r="HN17" s="305"/>
      <c r="HO17" s="305"/>
      <c r="HP17" s="305"/>
      <c r="HQ17" s="305"/>
      <c r="HR17" s="305"/>
      <c r="HS17" s="305"/>
      <c r="HT17" s="305"/>
      <c r="HU17" s="305"/>
      <c r="HV17" s="305"/>
      <c r="HW17" s="305"/>
      <c r="HX17" s="305"/>
      <c r="HY17" s="305"/>
      <c r="HZ17" s="305"/>
      <c r="IA17" s="305"/>
      <c r="IB17" s="305"/>
      <c r="IC17" s="305"/>
      <c r="ID17" s="305"/>
      <c r="IE17" s="305"/>
      <c r="IF17" s="305"/>
      <c r="IG17" s="305"/>
      <c r="IH17" s="305"/>
      <c r="II17" s="305"/>
      <c r="IJ17" s="305"/>
      <c r="IK17" s="305"/>
      <c r="IL17" s="305"/>
      <c r="IM17" s="305"/>
      <c r="IN17" s="305"/>
      <c r="IO17" s="305"/>
      <c r="IP17" s="305"/>
      <c r="IQ17" s="305"/>
      <c r="IR17" s="305"/>
      <c r="IS17" s="305"/>
      <c r="IT17" s="305"/>
      <c r="IU17" s="305"/>
    </row>
    <row r="18" spans="1:255" ht="14.1" customHeight="1" x14ac:dyDescent="0.2">
      <c r="A18" s="306">
        <v>11</v>
      </c>
      <c r="B18" s="307" t="s">
        <v>236</v>
      </c>
      <c r="C18" s="308"/>
      <c r="D18" s="113">
        <v>0.1946468471949348</v>
      </c>
      <c r="E18" s="115">
        <v>534</v>
      </c>
      <c r="F18" s="114">
        <v>531</v>
      </c>
      <c r="G18" s="114">
        <v>526</v>
      </c>
      <c r="H18" s="114">
        <v>519</v>
      </c>
      <c r="I18" s="140">
        <v>519</v>
      </c>
      <c r="J18" s="115">
        <v>15</v>
      </c>
      <c r="K18" s="116">
        <v>2.8901734104046244</v>
      </c>
    </row>
    <row r="19" spans="1:255" ht="14.1" customHeight="1" x14ac:dyDescent="0.2">
      <c r="A19" s="306" t="s">
        <v>237</v>
      </c>
      <c r="B19" s="307" t="s">
        <v>238</v>
      </c>
      <c r="C19" s="308"/>
      <c r="D19" s="113">
        <v>5.649861669515898E-2</v>
      </c>
      <c r="E19" s="115">
        <v>155</v>
      </c>
      <c r="F19" s="114">
        <v>163</v>
      </c>
      <c r="G19" s="114">
        <v>162</v>
      </c>
      <c r="H19" s="114">
        <v>149</v>
      </c>
      <c r="I19" s="140">
        <v>157</v>
      </c>
      <c r="J19" s="115">
        <v>-2</v>
      </c>
      <c r="K19" s="116">
        <v>-1.2738853503184713</v>
      </c>
    </row>
    <row r="20" spans="1:255" ht="14.1" customHeight="1" x14ac:dyDescent="0.2">
      <c r="A20" s="306">
        <v>12</v>
      </c>
      <c r="B20" s="307" t="s">
        <v>239</v>
      </c>
      <c r="C20" s="308"/>
      <c r="D20" s="113">
        <v>0.73557553865052139</v>
      </c>
      <c r="E20" s="115">
        <v>2018</v>
      </c>
      <c r="F20" s="114">
        <v>1971</v>
      </c>
      <c r="G20" s="114">
        <v>1981</v>
      </c>
      <c r="H20" s="114">
        <v>1852</v>
      </c>
      <c r="I20" s="140">
        <v>1941</v>
      </c>
      <c r="J20" s="115">
        <v>77</v>
      </c>
      <c r="K20" s="116">
        <v>3.9670273055126222</v>
      </c>
    </row>
    <row r="21" spans="1:255" ht="14.1" customHeight="1" x14ac:dyDescent="0.2">
      <c r="A21" s="306">
        <v>21</v>
      </c>
      <c r="B21" s="307" t="s">
        <v>240</v>
      </c>
      <c r="C21" s="308"/>
      <c r="D21" s="113">
        <v>0.13887724490874562</v>
      </c>
      <c r="E21" s="115">
        <v>381</v>
      </c>
      <c r="F21" s="114">
        <v>372</v>
      </c>
      <c r="G21" s="114">
        <v>371</v>
      </c>
      <c r="H21" s="114">
        <v>372</v>
      </c>
      <c r="I21" s="140">
        <v>370</v>
      </c>
      <c r="J21" s="115">
        <v>11</v>
      </c>
      <c r="K21" s="116">
        <v>2.9729729729729728</v>
      </c>
    </row>
    <row r="22" spans="1:255" ht="14.1" customHeight="1" x14ac:dyDescent="0.2">
      <c r="A22" s="306">
        <v>22</v>
      </c>
      <c r="B22" s="307" t="s">
        <v>241</v>
      </c>
      <c r="C22" s="308"/>
      <c r="D22" s="113">
        <v>0.69912481820203176</v>
      </c>
      <c r="E22" s="115">
        <v>1918</v>
      </c>
      <c r="F22" s="114">
        <v>1880</v>
      </c>
      <c r="G22" s="114">
        <v>1921</v>
      </c>
      <c r="H22" s="114">
        <v>1981</v>
      </c>
      <c r="I22" s="140">
        <v>2011</v>
      </c>
      <c r="J22" s="115">
        <v>-93</v>
      </c>
      <c r="K22" s="116">
        <v>-4.6245648930880163</v>
      </c>
    </row>
    <row r="23" spans="1:255" ht="14.1" customHeight="1" x14ac:dyDescent="0.2">
      <c r="A23" s="306">
        <v>23</v>
      </c>
      <c r="B23" s="307" t="s">
        <v>242</v>
      </c>
      <c r="C23" s="308"/>
      <c r="D23" s="113">
        <v>0.86971418990096339</v>
      </c>
      <c r="E23" s="115">
        <v>2386</v>
      </c>
      <c r="F23" s="114">
        <v>2347</v>
      </c>
      <c r="G23" s="114">
        <v>2388</v>
      </c>
      <c r="H23" s="114">
        <v>2354</v>
      </c>
      <c r="I23" s="140">
        <v>2378</v>
      </c>
      <c r="J23" s="115">
        <v>8</v>
      </c>
      <c r="K23" s="116">
        <v>0.33641715727502103</v>
      </c>
    </row>
    <row r="24" spans="1:255" ht="14.1" customHeight="1" x14ac:dyDescent="0.2">
      <c r="A24" s="306">
        <v>24</v>
      </c>
      <c r="B24" s="307" t="s">
        <v>243</v>
      </c>
      <c r="C24" s="308"/>
      <c r="D24" s="113">
        <v>1.4051752732892766</v>
      </c>
      <c r="E24" s="115">
        <v>3855</v>
      </c>
      <c r="F24" s="114">
        <v>3845</v>
      </c>
      <c r="G24" s="114">
        <v>3977</v>
      </c>
      <c r="H24" s="114">
        <v>4104</v>
      </c>
      <c r="I24" s="140">
        <v>4211</v>
      </c>
      <c r="J24" s="115">
        <v>-356</v>
      </c>
      <c r="K24" s="116">
        <v>-8.4540489194965573</v>
      </c>
    </row>
    <row r="25" spans="1:255" ht="14.1" customHeight="1" x14ac:dyDescent="0.2">
      <c r="A25" s="306">
        <v>25</v>
      </c>
      <c r="B25" s="307" t="s">
        <v>244</v>
      </c>
      <c r="C25" s="308"/>
      <c r="D25" s="113">
        <v>4.1659528400578836</v>
      </c>
      <c r="E25" s="115">
        <v>11429</v>
      </c>
      <c r="F25" s="114">
        <v>11266</v>
      </c>
      <c r="G25" s="114">
        <v>11299</v>
      </c>
      <c r="H25" s="114">
        <v>11307</v>
      </c>
      <c r="I25" s="140">
        <v>11352</v>
      </c>
      <c r="J25" s="115">
        <v>77</v>
      </c>
      <c r="K25" s="116">
        <v>0.67829457364341084</v>
      </c>
    </row>
    <row r="26" spans="1:255" ht="14.1" customHeight="1" x14ac:dyDescent="0.2">
      <c r="A26" s="306">
        <v>26</v>
      </c>
      <c r="B26" s="307" t="s">
        <v>245</v>
      </c>
      <c r="C26" s="308"/>
      <c r="D26" s="113">
        <v>4.8220658081306977</v>
      </c>
      <c r="E26" s="115">
        <v>13229</v>
      </c>
      <c r="F26" s="114">
        <v>13028</v>
      </c>
      <c r="G26" s="114">
        <v>13045</v>
      </c>
      <c r="H26" s="114">
        <v>13085</v>
      </c>
      <c r="I26" s="140">
        <v>13142</v>
      </c>
      <c r="J26" s="115">
        <v>87</v>
      </c>
      <c r="K26" s="116">
        <v>0.66199969563232386</v>
      </c>
    </row>
    <row r="27" spans="1:255" ht="14.1" customHeight="1" x14ac:dyDescent="0.2">
      <c r="A27" s="306">
        <v>27</v>
      </c>
      <c r="B27" s="307" t="s">
        <v>246</v>
      </c>
      <c r="C27" s="308"/>
      <c r="D27" s="113">
        <v>3.5473841140470141</v>
      </c>
      <c r="E27" s="115">
        <v>9732</v>
      </c>
      <c r="F27" s="114">
        <v>9656</v>
      </c>
      <c r="G27" s="114">
        <v>9667</v>
      </c>
      <c r="H27" s="114">
        <v>9628</v>
      </c>
      <c r="I27" s="140">
        <v>9611</v>
      </c>
      <c r="J27" s="115">
        <v>121</v>
      </c>
      <c r="K27" s="116">
        <v>1.2589740921860368</v>
      </c>
    </row>
    <row r="28" spans="1:255" ht="14.1" customHeight="1" x14ac:dyDescent="0.2">
      <c r="A28" s="306">
        <v>28</v>
      </c>
      <c r="B28" s="307" t="s">
        <v>247</v>
      </c>
      <c r="C28" s="308"/>
      <c r="D28" s="113">
        <v>0.17386993653929569</v>
      </c>
      <c r="E28" s="115">
        <v>477</v>
      </c>
      <c r="F28" s="114">
        <v>463</v>
      </c>
      <c r="G28" s="114">
        <v>477</v>
      </c>
      <c r="H28" s="114">
        <v>482</v>
      </c>
      <c r="I28" s="140">
        <v>491</v>
      </c>
      <c r="J28" s="115">
        <v>-14</v>
      </c>
      <c r="K28" s="116">
        <v>-2.8513238289205702</v>
      </c>
    </row>
    <row r="29" spans="1:255" ht="14.1" customHeight="1" x14ac:dyDescent="0.2">
      <c r="A29" s="306">
        <v>29</v>
      </c>
      <c r="B29" s="307" t="s">
        <v>248</v>
      </c>
      <c r="C29" s="308"/>
      <c r="D29" s="113">
        <v>2.1870432269093798</v>
      </c>
      <c r="E29" s="115">
        <v>6000</v>
      </c>
      <c r="F29" s="114">
        <v>5860</v>
      </c>
      <c r="G29" s="114">
        <v>6017</v>
      </c>
      <c r="H29" s="114">
        <v>6132</v>
      </c>
      <c r="I29" s="140">
        <v>6293</v>
      </c>
      <c r="J29" s="115">
        <v>-293</v>
      </c>
      <c r="K29" s="116">
        <v>-4.6559669474018754</v>
      </c>
    </row>
    <row r="30" spans="1:255" ht="14.1" customHeight="1" x14ac:dyDescent="0.2">
      <c r="A30" s="306" t="s">
        <v>249</v>
      </c>
      <c r="B30" s="307" t="s">
        <v>250</v>
      </c>
      <c r="C30" s="308"/>
      <c r="D30" s="113">
        <v>0.45454048399266611</v>
      </c>
      <c r="E30" s="115">
        <v>1247</v>
      </c>
      <c r="F30" s="114">
        <v>1180</v>
      </c>
      <c r="G30" s="114">
        <v>1185</v>
      </c>
      <c r="H30" s="114">
        <v>1213</v>
      </c>
      <c r="I30" s="140">
        <v>1316</v>
      </c>
      <c r="J30" s="115">
        <v>-69</v>
      </c>
      <c r="K30" s="116">
        <v>-5.2431610942249236</v>
      </c>
    </row>
    <row r="31" spans="1:255" ht="14.1" customHeight="1" x14ac:dyDescent="0.2">
      <c r="A31" s="306" t="s">
        <v>251</v>
      </c>
      <c r="B31" s="307" t="s">
        <v>252</v>
      </c>
      <c r="C31" s="308"/>
      <c r="D31" s="113">
        <v>1.7204740051687122</v>
      </c>
      <c r="E31" s="115">
        <v>4720</v>
      </c>
      <c r="F31" s="114">
        <v>4646</v>
      </c>
      <c r="G31" s="114">
        <v>4797</v>
      </c>
      <c r="H31" s="114">
        <v>4886</v>
      </c>
      <c r="I31" s="140">
        <v>4943</v>
      </c>
      <c r="J31" s="115">
        <v>-223</v>
      </c>
      <c r="K31" s="116">
        <v>-4.5114303054825005</v>
      </c>
    </row>
    <row r="32" spans="1:255" ht="14.1" customHeight="1" x14ac:dyDescent="0.2">
      <c r="A32" s="306">
        <v>31</v>
      </c>
      <c r="B32" s="307" t="s">
        <v>253</v>
      </c>
      <c r="C32" s="308"/>
      <c r="D32" s="113">
        <v>1.4110073885610348</v>
      </c>
      <c r="E32" s="115">
        <v>3871</v>
      </c>
      <c r="F32" s="114">
        <v>3852</v>
      </c>
      <c r="G32" s="114">
        <v>3863</v>
      </c>
      <c r="H32" s="114">
        <v>3820</v>
      </c>
      <c r="I32" s="140">
        <v>3810</v>
      </c>
      <c r="J32" s="115">
        <v>61</v>
      </c>
      <c r="K32" s="116">
        <v>1.6010498687664041</v>
      </c>
    </row>
    <row r="33" spans="1:11" ht="14.1" customHeight="1" x14ac:dyDescent="0.2">
      <c r="A33" s="306">
        <v>32</v>
      </c>
      <c r="B33" s="307" t="s">
        <v>254</v>
      </c>
      <c r="C33" s="308"/>
      <c r="D33" s="113">
        <v>1.3089453713052639</v>
      </c>
      <c r="E33" s="115">
        <v>3591</v>
      </c>
      <c r="F33" s="114">
        <v>3522</v>
      </c>
      <c r="G33" s="114">
        <v>3461</v>
      </c>
      <c r="H33" s="114">
        <v>3326</v>
      </c>
      <c r="I33" s="140">
        <v>3505</v>
      </c>
      <c r="J33" s="115">
        <v>86</v>
      </c>
      <c r="K33" s="116">
        <v>2.4536376604850214</v>
      </c>
    </row>
    <row r="34" spans="1:11" ht="14.1" customHeight="1" x14ac:dyDescent="0.2">
      <c r="A34" s="306">
        <v>33</v>
      </c>
      <c r="B34" s="307" t="s">
        <v>255</v>
      </c>
      <c r="C34" s="308"/>
      <c r="D34" s="113">
        <v>0.77567133114386011</v>
      </c>
      <c r="E34" s="115">
        <v>2128</v>
      </c>
      <c r="F34" s="114">
        <v>2072</v>
      </c>
      <c r="G34" s="114">
        <v>2064</v>
      </c>
      <c r="H34" s="114">
        <v>2043</v>
      </c>
      <c r="I34" s="140">
        <v>2146</v>
      </c>
      <c r="J34" s="115">
        <v>-18</v>
      </c>
      <c r="K34" s="116">
        <v>-0.83876980428704562</v>
      </c>
    </row>
    <row r="35" spans="1:11" ht="14.1" customHeight="1" x14ac:dyDescent="0.2">
      <c r="A35" s="306">
        <v>34</v>
      </c>
      <c r="B35" s="307" t="s">
        <v>256</v>
      </c>
      <c r="C35" s="308"/>
      <c r="D35" s="113">
        <v>2.3014984891176375</v>
      </c>
      <c r="E35" s="115">
        <v>6314</v>
      </c>
      <c r="F35" s="114">
        <v>6203</v>
      </c>
      <c r="G35" s="114">
        <v>6134</v>
      </c>
      <c r="H35" s="114">
        <v>6138</v>
      </c>
      <c r="I35" s="140">
        <v>6144</v>
      </c>
      <c r="J35" s="115">
        <v>170</v>
      </c>
      <c r="K35" s="116">
        <v>2.7669270833333335</v>
      </c>
    </row>
    <row r="36" spans="1:11" ht="14.1" customHeight="1" x14ac:dyDescent="0.2">
      <c r="A36" s="306">
        <v>41</v>
      </c>
      <c r="B36" s="307" t="s">
        <v>257</v>
      </c>
      <c r="C36" s="308"/>
      <c r="D36" s="113">
        <v>1.2867104318316851</v>
      </c>
      <c r="E36" s="115">
        <v>3530</v>
      </c>
      <c r="F36" s="114">
        <v>3557</v>
      </c>
      <c r="G36" s="114">
        <v>3476</v>
      </c>
      <c r="H36" s="114">
        <v>3517</v>
      </c>
      <c r="I36" s="140">
        <v>3509</v>
      </c>
      <c r="J36" s="115">
        <v>21</v>
      </c>
      <c r="K36" s="116">
        <v>0.59846110002849817</v>
      </c>
    </row>
    <row r="37" spans="1:11" ht="14.1" customHeight="1" x14ac:dyDescent="0.2">
      <c r="A37" s="306">
        <v>42</v>
      </c>
      <c r="B37" s="307" t="s">
        <v>258</v>
      </c>
      <c r="C37" s="308"/>
      <c r="D37" s="113">
        <v>0.16184119879129411</v>
      </c>
      <c r="E37" s="115">
        <v>444</v>
      </c>
      <c r="F37" s="114">
        <v>434</v>
      </c>
      <c r="G37" s="114">
        <v>423</v>
      </c>
      <c r="H37" s="114">
        <v>415</v>
      </c>
      <c r="I37" s="140">
        <v>413</v>
      </c>
      <c r="J37" s="115">
        <v>31</v>
      </c>
      <c r="K37" s="116">
        <v>7.5060532687651333</v>
      </c>
    </row>
    <row r="38" spans="1:11" ht="14.1" customHeight="1" x14ac:dyDescent="0.2">
      <c r="A38" s="306">
        <v>43</v>
      </c>
      <c r="B38" s="307" t="s">
        <v>259</v>
      </c>
      <c r="C38" s="308"/>
      <c r="D38" s="113">
        <v>4.0354592608522903</v>
      </c>
      <c r="E38" s="115">
        <v>11071</v>
      </c>
      <c r="F38" s="114">
        <v>10828</v>
      </c>
      <c r="G38" s="114">
        <v>10803</v>
      </c>
      <c r="H38" s="114">
        <v>10761</v>
      </c>
      <c r="I38" s="140">
        <v>10601</v>
      </c>
      <c r="J38" s="115">
        <v>470</v>
      </c>
      <c r="K38" s="116">
        <v>4.4335440052825206</v>
      </c>
    </row>
    <row r="39" spans="1:11" ht="14.1" customHeight="1" x14ac:dyDescent="0.2">
      <c r="A39" s="306">
        <v>51</v>
      </c>
      <c r="B39" s="307" t="s">
        <v>260</v>
      </c>
      <c r="C39" s="308"/>
      <c r="D39" s="113">
        <v>3.8933014511031812</v>
      </c>
      <c r="E39" s="115">
        <v>10681</v>
      </c>
      <c r="F39" s="114">
        <v>10591</v>
      </c>
      <c r="G39" s="114">
        <v>10685</v>
      </c>
      <c r="H39" s="114">
        <v>10838</v>
      </c>
      <c r="I39" s="140">
        <v>10932</v>
      </c>
      <c r="J39" s="115">
        <v>-251</v>
      </c>
      <c r="K39" s="116">
        <v>-2.296011708744969</v>
      </c>
    </row>
    <row r="40" spans="1:11" ht="14.1" customHeight="1" x14ac:dyDescent="0.2">
      <c r="A40" s="306" t="s">
        <v>261</v>
      </c>
      <c r="B40" s="307" t="s">
        <v>262</v>
      </c>
      <c r="C40" s="308"/>
      <c r="D40" s="113">
        <v>2.9834914687088792</v>
      </c>
      <c r="E40" s="115">
        <v>8185</v>
      </c>
      <c r="F40" s="114">
        <v>8110</v>
      </c>
      <c r="G40" s="114">
        <v>8172</v>
      </c>
      <c r="H40" s="114">
        <v>8328</v>
      </c>
      <c r="I40" s="140">
        <v>8407</v>
      </c>
      <c r="J40" s="115">
        <v>-222</v>
      </c>
      <c r="K40" s="116">
        <v>-2.6406565956940646</v>
      </c>
    </row>
    <row r="41" spans="1:11" ht="14.1" customHeight="1" x14ac:dyDescent="0.2">
      <c r="A41" s="306"/>
      <c r="B41" s="307" t="s">
        <v>263</v>
      </c>
      <c r="C41" s="308"/>
      <c r="D41" s="113">
        <v>2.4130376936900158</v>
      </c>
      <c r="E41" s="115">
        <v>6620</v>
      </c>
      <c r="F41" s="114">
        <v>6548</v>
      </c>
      <c r="G41" s="114">
        <v>6582</v>
      </c>
      <c r="H41" s="114">
        <v>6677</v>
      </c>
      <c r="I41" s="140">
        <v>6773</v>
      </c>
      <c r="J41" s="115">
        <v>-153</v>
      </c>
      <c r="K41" s="116">
        <v>-2.2589694374723166</v>
      </c>
    </row>
    <row r="42" spans="1:11" ht="14.1" customHeight="1" x14ac:dyDescent="0.2">
      <c r="A42" s="306">
        <v>52</v>
      </c>
      <c r="B42" s="307" t="s">
        <v>264</v>
      </c>
      <c r="C42" s="308"/>
      <c r="D42" s="113">
        <v>2.5592050826884591</v>
      </c>
      <c r="E42" s="115">
        <v>7021</v>
      </c>
      <c r="F42" s="114">
        <v>6938</v>
      </c>
      <c r="G42" s="114">
        <v>6964</v>
      </c>
      <c r="H42" s="114">
        <v>6885</v>
      </c>
      <c r="I42" s="140">
        <v>6862</v>
      </c>
      <c r="J42" s="115">
        <v>159</v>
      </c>
      <c r="K42" s="116">
        <v>2.3171087146604488</v>
      </c>
    </row>
    <row r="43" spans="1:11" ht="14.1" customHeight="1" x14ac:dyDescent="0.2">
      <c r="A43" s="306" t="s">
        <v>265</v>
      </c>
      <c r="B43" s="307" t="s">
        <v>266</v>
      </c>
      <c r="C43" s="308"/>
      <c r="D43" s="113">
        <v>2.0948229041747011</v>
      </c>
      <c r="E43" s="115">
        <v>5747</v>
      </c>
      <c r="F43" s="114">
        <v>5697</v>
      </c>
      <c r="G43" s="114">
        <v>5715</v>
      </c>
      <c r="H43" s="114">
        <v>5638</v>
      </c>
      <c r="I43" s="140">
        <v>5643</v>
      </c>
      <c r="J43" s="115">
        <v>104</v>
      </c>
      <c r="K43" s="116">
        <v>1.8429913166755272</v>
      </c>
    </row>
    <row r="44" spans="1:11" ht="14.1" customHeight="1" x14ac:dyDescent="0.2">
      <c r="A44" s="306">
        <v>53</v>
      </c>
      <c r="B44" s="307" t="s">
        <v>267</v>
      </c>
      <c r="C44" s="308"/>
      <c r="D44" s="113">
        <v>1.6129443798456677</v>
      </c>
      <c r="E44" s="115">
        <v>4425</v>
      </c>
      <c r="F44" s="114">
        <v>4345</v>
      </c>
      <c r="G44" s="114">
        <v>4365</v>
      </c>
      <c r="H44" s="114">
        <v>4432</v>
      </c>
      <c r="I44" s="140">
        <v>4544</v>
      </c>
      <c r="J44" s="115">
        <v>-119</v>
      </c>
      <c r="K44" s="116">
        <v>-2.618838028169014</v>
      </c>
    </row>
    <row r="45" spans="1:11" ht="14.1" customHeight="1" x14ac:dyDescent="0.2">
      <c r="A45" s="306" t="s">
        <v>268</v>
      </c>
      <c r="B45" s="307" t="s">
        <v>269</v>
      </c>
      <c r="C45" s="308"/>
      <c r="D45" s="113">
        <v>1.5400429389486883</v>
      </c>
      <c r="E45" s="115">
        <v>4225</v>
      </c>
      <c r="F45" s="114">
        <v>4137</v>
      </c>
      <c r="G45" s="114">
        <v>4156</v>
      </c>
      <c r="H45" s="114">
        <v>4213</v>
      </c>
      <c r="I45" s="140">
        <v>4292</v>
      </c>
      <c r="J45" s="115">
        <v>-67</v>
      </c>
      <c r="K45" s="116">
        <v>-1.5610438024231128</v>
      </c>
    </row>
    <row r="46" spans="1:11" ht="14.1" customHeight="1" x14ac:dyDescent="0.2">
      <c r="A46" s="306">
        <v>54</v>
      </c>
      <c r="B46" s="307" t="s">
        <v>270</v>
      </c>
      <c r="C46" s="308"/>
      <c r="D46" s="113">
        <v>2.2172973248816263</v>
      </c>
      <c r="E46" s="115">
        <v>6083</v>
      </c>
      <c r="F46" s="114">
        <v>6110</v>
      </c>
      <c r="G46" s="114">
        <v>6161</v>
      </c>
      <c r="H46" s="114">
        <v>6231</v>
      </c>
      <c r="I46" s="140">
        <v>6388</v>
      </c>
      <c r="J46" s="115">
        <v>-305</v>
      </c>
      <c r="K46" s="116">
        <v>-4.7745773324984349</v>
      </c>
    </row>
    <row r="47" spans="1:11" ht="14.1" customHeight="1" x14ac:dyDescent="0.2">
      <c r="A47" s="306">
        <v>61</v>
      </c>
      <c r="B47" s="307" t="s">
        <v>271</v>
      </c>
      <c r="C47" s="308"/>
      <c r="D47" s="113">
        <v>2.9510503275097233</v>
      </c>
      <c r="E47" s="115">
        <v>8096</v>
      </c>
      <c r="F47" s="114">
        <v>8072</v>
      </c>
      <c r="G47" s="114">
        <v>8127</v>
      </c>
      <c r="H47" s="114">
        <v>8217</v>
      </c>
      <c r="I47" s="140">
        <v>8154</v>
      </c>
      <c r="J47" s="115">
        <v>-58</v>
      </c>
      <c r="K47" s="116">
        <v>-0.71130733382389011</v>
      </c>
    </row>
    <row r="48" spans="1:11" ht="14.1" customHeight="1" x14ac:dyDescent="0.2">
      <c r="A48" s="306">
        <v>62</v>
      </c>
      <c r="B48" s="307" t="s">
        <v>272</v>
      </c>
      <c r="C48" s="308"/>
      <c r="D48" s="113">
        <v>5.6994346493258439</v>
      </c>
      <c r="E48" s="115">
        <v>15636</v>
      </c>
      <c r="F48" s="114">
        <v>15419</v>
      </c>
      <c r="G48" s="114">
        <v>15706</v>
      </c>
      <c r="H48" s="114">
        <v>16071</v>
      </c>
      <c r="I48" s="140">
        <v>15990</v>
      </c>
      <c r="J48" s="115">
        <v>-354</v>
      </c>
      <c r="K48" s="116">
        <v>-2.2138836772983113</v>
      </c>
    </row>
    <row r="49" spans="1:11" ht="14.1" customHeight="1" x14ac:dyDescent="0.2">
      <c r="A49" s="306">
        <v>63</v>
      </c>
      <c r="B49" s="307" t="s">
        <v>273</v>
      </c>
      <c r="C49" s="308"/>
      <c r="D49" s="113">
        <v>3.0064554225914275</v>
      </c>
      <c r="E49" s="115">
        <v>8248</v>
      </c>
      <c r="F49" s="114">
        <v>8197</v>
      </c>
      <c r="G49" s="114">
        <v>8704</v>
      </c>
      <c r="H49" s="114">
        <v>9043</v>
      </c>
      <c r="I49" s="140">
        <v>9152</v>
      </c>
      <c r="J49" s="115">
        <v>-904</v>
      </c>
      <c r="K49" s="116">
        <v>-9.8776223776223784</v>
      </c>
    </row>
    <row r="50" spans="1:11" ht="14.1" customHeight="1" x14ac:dyDescent="0.2">
      <c r="A50" s="306" t="s">
        <v>274</v>
      </c>
      <c r="B50" s="307" t="s">
        <v>275</v>
      </c>
      <c r="C50" s="308"/>
      <c r="D50" s="113">
        <v>0.68162847238675672</v>
      </c>
      <c r="E50" s="115">
        <v>1870</v>
      </c>
      <c r="F50" s="114">
        <v>1879</v>
      </c>
      <c r="G50" s="114">
        <v>2006</v>
      </c>
      <c r="H50" s="114">
        <v>2081</v>
      </c>
      <c r="I50" s="140">
        <v>2095</v>
      </c>
      <c r="J50" s="115">
        <v>-225</v>
      </c>
      <c r="K50" s="116">
        <v>-10.739856801909308</v>
      </c>
    </row>
    <row r="51" spans="1:11" ht="14.1" customHeight="1" x14ac:dyDescent="0.2">
      <c r="A51" s="306" t="s">
        <v>276</v>
      </c>
      <c r="B51" s="307" t="s">
        <v>277</v>
      </c>
      <c r="C51" s="308"/>
      <c r="D51" s="113">
        <v>1.8998115497752812</v>
      </c>
      <c r="E51" s="115">
        <v>5212</v>
      </c>
      <c r="F51" s="114">
        <v>5102</v>
      </c>
      <c r="G51" s="114">
        <v>5384</v>
      </c>
      <c r="H51" s="114">
        <v>5600</v>
      </c>
      <c r="I51" s="140">
        <v>5683</v>
      </c>
      <c r="J51" s="115">
        <v>-471</v>
      </c>
      <c r="K51" s="116">
        <v>-8.2878761217666721</v>
      </c>
    </row>
    <row r="52" spans="1:11" ht="14.1" customHeight="1" x14ac:dyDescent="0.2">
      <c r="A52" s="306">
        <v>71</v>
      </c>
      <c r="B52" s="307" t="s">
        <v>278</v>
      </c>
      <c r="C52" s="308"/>
      <c r="D52" s="113">
        <v>15.346846830427603</v>
      </c>
      <c r="E52" s="115">
        <v>42103</v>
      </c>
      <c r="F52" s="114">
        <v>41828</v>
      </c>
      <c r="G52" s="114">
        <v>42056</v>
      </c>
      <c r="H52" s="114">
        <v>42116</v>
      </c>
      <c r="I52" s="140">
        <v>41888</v>
      </c>
      <c r="J52" s="115">
        <v>215</v>
      </c>
      <c r="K52" s="116">
        <v>0.5132734912146677</v>
      </c>
    </row>
    <row r="53" spans="1:11" ht="14.1" customHeight="1" x14ac:dyDescent="0.2">
      <c r="A53" s="306" t="s">
        <v>279</v>
      </c>
      <c r="B53" s="307" t="s">
        <v>280</v>
      </c>
      <c r="C53" s="308"/>
      <c r="D53" s="113">
        <v>6.7732728737383496</v>
      </c>
      <c r="E53" s="115">
        <v>18582</v>
      </c>
      <c r="F53" s="114">
        <v>18257</v>
      </c>
      <c r="G53" s="114">
        <v>18329</v>
      </c>
      <c r="H53" s="114">
        <v>18354</v>
      </c>
      <c r="I53" s="140">
        <v>18245</v>
      </c>
      <c r="J53" s="115">
        <v>337</v>
      </c>
      <c r="K53" s="116">
        <v>1.8470813921622362</v>
      </c>
    </row>
    <row r="54" spans="1:11" ht="14.1" customHeight="1" x14ac:dyDescent="0.2">
      <c r="A54" s="306" t="s">
        <v>281</v>
      </c>
      <c r="B54" s="307" t="s">
        <v>282</v>
      </c>
      <c r="C54" s="308"/>
      <c r="D54" s="113">
        <v>7.1931851733049506</v>
      </c>
      <c r="E54" s="115">
        <v>19734</v>
      </c>
      <c r="F54" s="114">
        <v>19753</v>
      </c>
      <c r="G54" s="114">
        <v>19871</v>
      </c>
      <c r="H54" s="114">
        <v>19890</v>
      </c>
      <c r="I54" s="140">
        <v>19763</v>
      </c>
      <c r="J54" s="115">
        <v>-29</v>
      </c>
      <c r="K54" s="116">
        <v>-0.14673885543692758</v>
      </c>
    </row>
    <row r="55" spans="1:11" ht="14.1" customHeight="1" x14ac:dyDescent="0.2">
      <c r="A55" s="306">
        <v>72</v>
      </c>
      <c r="B55" s="307" t="s">
        <v>283</v>
      </c>
      <c r="C55" s="308"/>
      <c r="D55" s="113">
        <v>3.4551637913123354</v>
      </c>
      <c r="E55" s="115">
        <v>9479</v>
      </c>
      <c r="F55" s="114">
        <v>9420</v>
      </c>
      <c r="G55" s="114">
        <v>9468</v>
      </c>
      <c r="H55" s="114">
        <v>9539</v>
      </c>
      <c r="I55" s="140">
        <v>9499</v>
      </c>
      <c r="J55" s="115">
        <v>-20</v>
      </c>
      <c r="K55" s="116">
        <v>-0.21054847878724076</v>
      </c>
    </row>
    <row r="56" spans="1:11" ht="14.1" customHeight="1" x14ac:dyDescent="0.2">
      <c r="A56" s="306" t="s">
        <v>284</v>
      </c>
      <c r="B56" s="307" t="s">
        <v>285</v>
      </c>
      <c r="C56" s="308"/>
      <c r="D56" s="113">
        <v>1.3986141436085484</v>
      </c>
      <c r="E56" s="115">
        <v>3837</v>
      </c>
      <c r="F56" s="114">
        <v>3806</v>
      </c>
      <c r="G56" s="114">
        <v>3822</v>
      </c>
      <c r="H56" s="114">
        <v>3854</v>
      </c>
      <c r="I56" s="140">
        <v>3868</v>
      </c>
      <c r="J56" s="115">
        <v>-31</v>
      </c>
      <c r="K56" s="116">
        <v>-0.80144777662874866</v>
      </c>
    </row>
    <row r="57" spans="1:11" ht="14.1" customHeight="1" x14ac:dyDescent="0.2">
      <c r="A57" s="306" t="s">
        <v>286</v>
      </c>
      <c r="B57" s="307" t="s">
        <v>287</v>
      </c>
      <c r="C57" s="308"/>
      <c r="D57" s="113">
        <v>1.491927987956682</v>
      </c>
      <c r="E57" s="115">
        <v>4093</v>
      </c>
      <c r="F57" s="114">
        <v>4077</v>
      </c>
      <c r="G57" s="114">
        <v>4091</v>
      </c>
      <c r="H57" s="114">
        <v>4100</v>
      </c>
      <c r="I57" s="140">
        <v>4068</v>
      </c>
      <c r="J57" s="115">
        <v>25</v>
      </c>
      <c r="K57" s="116">
        <v>0.61455260570304815</v>
      </c>
    </row>
    <row r="58" spans="1:11" ht="14.1" customHeight="1" x14ac:dyDescent="0.2">
      <c r="A58" s="306">
        <v>73</v>
      </c>
      <c r="B58" s="307" t="s">
        <v>288</v>
      </c>
      <c r="C58" s="308"/>
      <c r="D58" s="113">
        <v>4.4779710070969552</v>
      </c>
      <c r="E58" s="115">
        <v>12285</v>
      </c>
      <c r="F58" s="114">
        <v>12163</v>
      </c>
      <c r="G58" s="114">
        <v>12167</v>
      </c>
      <c r="H58" s="114">
        <v>12245</v>
      </c>
      <c r="I58" s="140">
        <v>12417</v>
      </c>
      <c r="J58" s="115">
        <v>-132</v>
      </c>
      <c r="K58" s="116">
        <v>-1.0630587098332931</v>
      </c>
    </row>
    <row r="59" spans="1:11" ht="14.1" customHeight="1" x14ac:dyDescent="0.2">
      <c r="A59" s="306" t="s">
        <v>289</v>
      </c>
      <c r="B59" s="307" t="s">
        <v>290</v>
      </c>
      <c r="C59" s="308"/>
      <c r="D59" s="113">
        <v>3.3410730363085626</v>
      </c>
      <c r="E59" s="115">
        <v>9166</v>
      </c>
      <c r="F59" s="114">
        <v>9062</v>
      </c>
      <c r="G59" s="114">
        <v>9058</v>
      </c>
      <c r="H59" s="114">
        <v>9123</v>
      </c>
      <c r="I59" s="140">
        <v>9266</v>
      </c>
      <c r="J59" s="115">
        <v>-100</v>
      </c>
      <c r="K59" s="116">
        <v>-1.0792143319663285</v>
      </c>
    </row>
    <row r="60" spans="1:11" ht="14.1" customHeight="1" x14ac:dyDescent="0.2">
      <c r="A60" s="306">
        <v>81</v>
      </c>
      <c r="B60" s="307" t="s">
        <v>291</v>
      </c>
      <c r="C60" s="308"/>
      <c r="D60" s="113">
        <v>8.1729805389603527</v>
      </c>
      <c r="E60" s="115">
        <v>22422</v>
      </c>
      <c r="F60" s="114">
        <v>21921</v>
      </c>
      <c r="G60" s="114">
        <v>21947</v>
      </c>
      <c r="H60" s="114">
        <v>21875</v>
      </c>
      <c r="I60" s="140">
        <v>21777</v>
      </c>
      <c r="J60" s="115">
        <v>645</v>
      </c>
      <c r="K60" s="116">
        <v>2.9618404738944757</v>
      </c>
    </row>
    <row r="61" spans="1:11" ht="14.1" customHeight="1" x14ac:dyDescent="0.2">
      <c r="A61" s="306" t="s">
        <v>292</v>
      </c>
      <c r="B61" s="307" t="s">
        <v>293</v>
      </c>
      <c r="C61" s="308"/>
      <c r="D61" s="113">
        <v>1.6246086103891844</v>
      </c>
      <c r="E61" s="115">
        <v>4457</v>
      </c>
      <c r="F61" s="114">
        <v>4350</v>
      </c>
      <c r="G61" s="114">
        <v>4403</v>
      </c>
      <c r="H61" s="114">
        <v>4412</v>
      </c>
      <c r="I61" s="140">
        <v>4392</v>
      </c>
      <c r="J61" s="115">
        <v>65</v>
      </c>
      <c r="K61" s="116">
        <v>1.4799635701275045</v>
      </c>
    </row>
    <row r="62" spans="1:11" ht="14.1" customHeight="1" x14ac:dyDescent="0.2">
      <c r="A62" s="306" t="s">
        <v>294</v>
      </c>
      <c r="B62" s="307" t="s">
        <v>295</v>
      </c>
      <c r="C62" s="308"/>
      <c r="D62" s="113">
        <v>3.3224831688798329</v>
      </c>
      <c r="E62" s="115">
        <v>9115</v>
      </c>
      <c r="F62" s="114">
        <v>8826</v>
      </c>
      <c r="G62" s="114">
        <v>8826</v>
      </c>
      <c r="H62" s="114">
        <v>8764</v>
      </c>
      <c r="I62" s="140">
        <v>8764</v>
      </c>
      <c r="J62" s="115">
        <v>351</v>
      </c>
      <c r="K62" s="116">
        <v>4.005020538566864</v>
      </c>
    </row>
    <row r="63" spans="1:11" ht="14.1" customHeight="1" x14ac:dyDescent="0.2">
      <c r="A63" s="306"/>
      <c r="B63" s="307" t="s">
        <v>296</v>
      </c>
      <c r="C63" s="308"/>
      <c r="D63" s="113">
        <v>2.8828874802710476</v>
      </c>
      <c r="E63" s="115">
        <v>7909</v>
      </c>
      <c r="F63" s="114">
        <v>7680</v>
      </c>
      <c r="G63" s="114">
        <v>7670</v>
      </c>
      <c r="H63" s="114">
        <v>7633</v>
      </c>
      <c r="I63" s="140">
        <v>7619</v>
      </c>
      <c r="J63" s="115">
        <v>290</v>
      </c>
      <c r="K63" s="116">
        <v>3.8062737892111826</v>
      </c>
    </row>
    <row r="64" spans="1:11" ht="14.1" customHeight="1" x14ac:dyDescent="0.2">
      <c r="A64" s="306" t="s">
        <v>297</v>
      </c>
      <c r="B64" s="307" t="s">
        <v>298</v>
      </c>
      <c r="C64" s="308"/>
      <c r="D64" s="113">
        <v>1.0924280918412352</v>
      </c>
      <c r="E64" s="115">
        <v>2997</v>
      </c>
      <c r="F64" s="114">
        <v>2984</v>
      </c>
      <c r="G64" s="114">
        <v>2967</v>
      </c>
      <c r="H64" s="114">
        <v>2920</v>
      </c>
      <c r="I64" s="140">
        <v>2904</v>
      </c>
      <c r="J64" s="115">
        <v>93</v>
      </c>
      <c r="K64" s="116">
        <v>3.2024793388429753</v>
      </c>
    </row>
    <row r="65" spans="1:11" ht="14.1" customHeight="1" x14ac:dyDescent="0.2">
      <c r="A65" s="306" t="s">
        <v>299</v>
      </c>
      <c r="B65" s="307" t="s">
        <v>300</v>
      </c>
      <c r="C65" s="308"/>
      <c r="D65" s="113">
        <v>0.89668772303284572</v>
      </c>
      <c r="E65" s="115">
        <v>2460</v>
      </c>
      <c r="F65" s="114">
        <v>2414</v>
      </c>
      <c r="G65" s="114">
        <v>2391</v>
      </c>
      <c r="H65" s="114">
        <v>2410</v>
      </c>
      <c r="I65" s="140">
        <v>2369</v>
      </c>
      <c r="J65" s="115">
        <v>91</v>
      </c>
      <c r="K65" s="116">
        <v>3.8412832418742084</v>
      </c>
    </row>
    <row r="66" spans="1:11" ht="14.1" customHeight="1" x14ac:dyDescent="0.2">
      <c r="A66" s="306">
        <v>82</v>
      </c>
      <c r="B66" s="307" t="s">
        <v>301</v>
      </c>
      <c r="C66" s="308"/>
      <c r="D66" s="113">
        <v>2.6736603448967169</v>
      </c>
      <c r="E66" s="115">
        <v>7335</v>
      </c>
      <c r="F66" s="114">
        <v>7191</v>
      </c>
      <c r="G66" s="114">
        <v>7219</v>
      </c>
      <c r="H66" s="114">
        <v>7229</v>
      </c>
      <c r="I66" s="140">
        <v>7132</v>
      </c>
      <c r="J66" s="115">
        <v>203</v>
      </c>
      <c r="K66" s="116">
        <v>2.8463264161525519</v>
      </c>
    </row>
    <row r="67" spans="1:11" ht="14.1" customHeight="1" x14ac:dyDescent="0.2">
      <c r="A67" s="306" t="s">
        <v>302</v>
      </c>
      <c r="B67" s="307" t="s">
        <v>303</v>
      </c>
      <c r="C67" s="308"/>
      <c r="D67" s="113">
        <v>1.5433235037890525</v>
      </c>
      <c r="E67" s="115">
        <v>4234</v>
      </c>
      <c r="F67" s="114">
        <v>4126</v>
      </c>
      <c r="G67" s="114">
        <v>4117</v>
      </c>
      <c r="H67" s="114">
        <v>4137</v>
      </c>
      <c r="I67" s="140">
        <v>4052</v>
      </c>
      <c r="J67" s="115">
        <v>182</v>
      </c>
      <c r="K67" s="116">
        <v>4.4916090819348469</v>
      </c>
    </row>
    <row r="68" spans="1:11" ht="14.1" customHeight="1" x14ac:dyDescent="0.2">
      <c r="A68" s="306" t="s">
        <v>304</v>
      </c>
      <c r="B68" s="307" t="s">
        <v>305</v>
      </c>
      <c r="C68" s="308"/>
      <c r="D68" s="113">
        <v>0.5919597000834721</v>
      </c>
      <c r="E68" s="115">
        <v>1624</v>
      </c>
      <c r="F68" s="114">
        <v>1607</v>
      </c>
      <c r="G68" s="114">
        <v>1646</v>
      </c>
      <c r="H68" s="114">
        <v>1675</v>
      </c>
      <c r="I68" s="140">
        <v>1663</v>
      </c>
      <c r="J68" s="115">
        <v>-39</v>
      </c>
      <c r="K68" s="116">
        <v>-2.3451593505712567</v>
      </c>
    </row>
    <row r="69" spans="1:11" ht="14.1" customHeight="1" x14ac:dyDescent="0.2">
      <c r="A69" s="306">
        <v>83</v>
      </c>
      <c r="B69" s="307" t="s">
        <v>306</v>
      </c>
      <c r="C69" s="308"/>
      <c r="D69" s="113">
        <v>5.3101409549359744</v>
      </c>
      <c r="E69" s="115">
        <v>14568</v>
      </c>
      <c r="F69" s="114">
        <v>14116</v>
      </c>
      <c r="G69" s="114">
        <v>14123</v>
      </c>
      <c r="H69" s="114">
        <v>14102</v>
      </c>
      <c r="I69" s="140">
        <v>13902</v>
      </c>
      <c r="J69" s="115">
        <v>666</v>
      </c>
      <c r="K69" s="116">
        <v>4.7906776003452745</v>
      </c>
    </row>
    <row r="70" spans="1:11" ht="14.1" customHeight="1" x14ac:dyDescent="0.2">
      <c r="A70" s="306" t="s">
        <v>307</v>
      </c>
      <c r="B70" s="307" t="s">
        <v>308</v>
      </c>
      <c r="C70" s="308"/>
      <c r="D70" s="113">
        <v>4.7969148110212396</v>
      </c>
      <c r="E70" s="115">
        <v>13160</v>
      </c>
      <c r="F70" s="114">
        <v>12749</v>
      </c>
      <c r="G70" s="114">
        <v>12771</v>
      </c>
      <c r="H70" s="114">
        <v>12757</v>
      </c>
      <c r="I70" s="140">
        <v>12560</v>
      </c>
      <c r="J70" s="115">
        <v>600</v>
      </c>
      <c r="K70" s="116">
        <v>4.7770700636942678</v>
      </c>
    </row>
    <row r="71" spans="1:11" ht="14.1" customHeight="1" x14ac:dyDescent="0.2">
      <c r="A71" s="306"/>
      <c r="B71" s="307" t="s">
        <v>309</v>
      </c>
      <c r="C71" s="308"/>
      <c r="D71" s="113">
        <v>2.9350120105123878</v>
      </c>
      <c r="E71" s="115">
        <v>8052</v>
      </c>
      <c r="F71" s="114">
        <v>7749</v>
      </c>
      <c r="G71" s="114">
        <v>7801</v>
      </c>
      <c r="H71" s="114">
        <v>7822</v>
      </c>
      <c r="I71" s="140">
        <v>7722</v>
      </c>
      <c r="J71" s="115">
        <v>330</v>
      </c>
      <c r="K71" s="116">
        <v>4.2735042735042734</v>
      </c>
    </row>
    <row r="72" spans="1:11" ht="14.1" customHeight="1" x14ac:dyDescent="0.2">
      <c r="A72" s="306">
        <v>84</v>
      </c>
      <c r="B72" s="307" t="s">
        <v>310</v>
      </c>
      <c r="C72" s="308"/>
      <c r="D72" s="113">
        <v>5.0170771625301178</v>
      </c>
      <c r="E72" s="115">
        <v>13764</v>
      </c>
      <c r="F72" s="114">
        <v>13648</v>
      </c>
      <c r="G72" s="114">
        <v>13501</v>
      </c>
      <c r="H72" s="114">
        <v>13599</v>
      </c>
      <c r="I72" s="140">
        <v>13454</v>
      </c>
      <c r="J72" s="115">
        <v>310</v>
      </c>
      <c r="K72" s="116">
        <v>2.3041474654377878</v>
      </c>
    </row>
    <row r="73" spans="1:11" ht="14.1" customHeight="1" x14ac:dyDescent="0.2">
      <c r="A73" s="306" t="s">
        <v>311</v>
      </c>
      <c r="B73" s="307" t="s">
        <v>312</v>
      </c>
      <c r="C73" s="308"/>
      <c r="D73" s="113">
        <v>1.5786807026240874</v>
      </c>
      <c r="E73" s="115">
        <v>4331</v>
      </c>
      <c r="F73" s="114">
        <v>4285</v>
      </c>
      <c r="G73" s="114">
        <v>4315</v>
      </c>
      <c r="H73" s="114">
        <v>4426</v>
      </c>
      <c r="I73" s="140">
        <v>4453</v>
      </c>
      <c r="J73" s="115">
        <v>-122</v>
      </c>
      <c r="K73" s="116">
        <v>-2.7397260273972601</v>
      </c>
    </row>
    <row r="74" spans="1:11" ht="14.1" customHeight="1" x14ac:dyDescent="0.2">
      <c r="A74" s="306" t="s">
        <v>313</v>
      </c>
      <c r="B74" s="307" t="s">
        <v>314</v>
      </c>
      <c r="C74" s="308"/>
      <c r="D74" s="113">
        <v>0.58831462803862322</v>
      </c>
      <c r="E74" s="115">
        <v>1614</v>
      </c>
      <c r="F74" s="114">
        <v>1634</v>
      </c>
      <c r="G74" s="114">
        <v>1654</v>
      </c>
      <c r="H74" s="114">
        <v>1659</v>
      </c>
      <c r="I74" s="140">
        <v>1664</v>
      </c>
      <c r="J74" s="115">
        <v>-50</v>
      </c>
      <c r="K74" s="116">
        <v>-3.0048076923076925</v>
      </c>
    </row>
    <row r="75" spans="1:11" ht="14.1" customHeight="1" x14ac:dyDescent="0.2">
      <c r="A75" s="306" t="s">
        <v>315</v>
      </c>
      <c r="B75" s="307" t="s">
        <v>316</v>
      </c>
      <c r="C75" s="308"/>
      <c r="D75" s="113">
        <v>2.3740354228101319</v>
      </c>
      <c r="E75" s="115">
        <v>6513</v>
      </c>
      <c r="F75" s="114">
        <v>6452</v>
      </c>
      <c r="G75" s="114">
        <v>6258</v>
      </c>
      <c r="H75" s="114">
        <v>6269</v>
      </c>
      <c r="I75" s="140">
        <v>6092</v>
      </c>
      <c r="J75" s="115">
        <v>421</v>
      </c>
      <c r="K75" s="116">
        <v>6.9107025607353902</v>
      </c>
    </row>
    <row r="76" spans="1:11" ht="14.1" customHeight="1" x14ac:dyDescent="0.2">
      <c r="A76" s="306">
        <v>91</v>
      </c>
      <c r="B76" s="307" t="s">
        <v>317</v>
      </c>
      <c r="C76" s="308"/>
      <c r="D76" s="113">
        <v>0.33243057049022573</v>
      </c>
      <c r="E76" s="115">
        <v>912</v>
      </c>
      <c r="F76" s="114">
        <v>907</v>
      </c>
      <c r="G76" s="114">
        <v>910</v>
      </c>
      <c r="H76" s="114">
        <v>849</v>
      </c>
      <c r="I76" s="140">
        <v>865</v>
      </c>
      <c r="J76" s="115">
        <v>47</v>
      </c>
      <c r="K76" s="116">
        <v>5.4335260115606934</v>
      </c>
    </row>
    <row r="77" spans="1:11" ht="14.1" customHeight="1" x14ac:dyDescent="0.2">
      <c r="A77" s="306">
        <v>92</v>
      </c>
      <c r="B77" s="307" t="s">
        <v>318</v>
      </c>
      <c r="C77" s="308"/>
      <c r="D77" s="113">
        <v>1.6723590541767057</v>
      </c>
      <c r="E77" s="115">
        <v>4588</v>
      </c>
      <c r="F77" s="114">
        <v>4600</v>
      </c>
      <c r="G77" s="114">
        <v>4594</v>
      </c>
      <c r="H77" s="114">
        <v>4557</v>
      </c>
      <c r="I77" s="140">
        <v>4525</v>
      </c>
      <c r="J77" s="115">
        <v>63</v>
      </c>
      <c r="K77" s="116">
        <v>1.3922651933701657</v>
      </c>
    </row>
    <row r="78" spans="1:11" ht="14.1" customHeight="1" x14ac:dyDescent="0.2">
      <c r="A78" s="306">
        <v>93</v>
      </c>
      <c r="B78" s="307" t="s">
        <v>319</v>
      </c>
      <c r="C78" s="308"/>
      <c r="D78" s="113">
        <v>0.16876683567650716</v>
      </c>
      <c r="E78" s="115">
        <v>463</v>
      </c>
      <c r="F78" s="114">
        <v>445</v>
      </c>
      <c r="G78" s="114">
        <v>446</v>
      </c>
      <c r="H78" s="114">
        <v>445</v>
      </c>
      <c r="I78" s="140">
        <v>438</v>
      </c>
      <c r="J78" s="115">
        <v>25</v>
      </c>
      <c r="K78" s="116">
        <v>5.7077625570776256</v>
      </c>
    </row>
    <row r="79" spans="1:11" ht="14.1" customHeight="1" x14ac:dyDescent="0.2">
      <c r="A79" s="306">
        <v>94</v>
      </c>
      <c r="B79" s="307" t="s">
        <v>320</v>
      </c>
      <c r="C79" s="308"/>
      <c r="D79" s="113">
        <v>0.66996424184323999</v>
      </c>
      <c r="E79" s="115">
        <v>1838</v>
      </c>
      <c r="F79" s="114">
        <v>1826</v>
      </c>
      <c r="G79" s="114">
        <v>1920</v>
      </c>
      <c r="H79" s="114">
        <v>1990</v>
      </c>
      <c r="I79" s="140">
        <v>1936</v>
      </c>
      <c r="J79" s="115">
        <v>-98</v>
      </c>
      <c r="K79" s="116">
        <v>-5.0619834710743801</v>
      </c>
    </row>
    <row r="80" spans="1:11" ht="14.1" customHeight="1" x14ac:dyDescent="0.2">
      <c r="A80" s="310" t="s">
        <v>321</v>
      </c>
      <c r="B80" s="311" t="s">
        <v>322</v>
      </c>
      <c r="C80" s="312"/>
      <c r="D80" s="125">
        <v>0.54238672027352619</v>
      </c>
      <c r="E80" s="143">
        <v>1488</v>
      </c>
      <c r="F80" s="144">
        <v>1434</v>
      </c>
      <c r="G80" s="144">
        <v>1419</v>
      </c>
      <c r="H80" s="144">
        <v>1445</v>
      </c>
      <c r="I80" s="145">
        <v>1481</v>
      </c>
      <c r="J80" s="143">
        <v>7</v>
      </c>
      <c r="K80" s="146">
        <v>0.47265361242403781</v>
      </c>
    </row>
    <row r="81" spans="1:11" s="151" customFormat="1" ht="11.25" customHeight="1" x14ac:dyDescent="0.15">
      <c r="B81" s="147"/>
      <c r="C81" s="147"/>
      <c r="D81" s="148"/>
      <c r="E81" s="148"/>
      <c r="F81" s="148"/>
      <c r="G81" s="149"/>
      <c r="H81" s="148"/>
      <c r="I81" s="148"/>
      <c r="J81" s="217"/>
      <c r="K81" s="269" t="s">
        <v>45</v>
      </c>
    </row>
    <row r="82" spans="1:11" s="151" customFormat="1" ht="12.75" customHeight="1" x14ac:dyDescent="0.15">
      <c r="A82" s="214" t="s">
        <v>122</v>
      </c>
    </row>
    <row r="83" spans="1:11" ht="19.5" customHeight="1" x14ac:dyDescent="0.2">
      <c r="A83" s="277" t="s">
        <v>323</v>
      </c>
    </row>
    <row r="84" spans="1:11" s="151" customFormat="1" ht="18" customHeight="1" x14ac:dyDescent="0.15">
      <c r="A84" s="619" t="s">
        <v>324</v>
      </c>
      <c r="B84" s="619"/>
      <c r="C84" s="619"/>
      <c r="D84" s="619"/>
      <c r="E84" s="619"/>
      <c r="F84" s="619"/>
      <c r="G84" s="619"/>
      <c r="H84" s="619"/>
      <c r="I84" s="619"/>
      <c r="J84" s="619"/>
      <c r="K84" s="619"/>
    </row>
    <row r="85" spans="1:11" ht="22.5" customHeight="1" x14ac:dyDescent="0.2">
      <c r="A85" s="619"/>
      <c r="B85" s="619"/>
      <c r="C85" s="619"/>
      <c r="D85" s="619"/>
      <c r="E85" s="619"/>
      <c r="F85" s="619"/>
      <c r="G85" s="619"/>
      <c r="H85" s="619"/>
      <c r="I85" s="619"/>
      <c r="J85" s="619"/>
      <c r="K85" s="619"/>
    </row>
    <row r="86" spans="1:11" ht="18" customHeight="1" x14ac:dyDescent="0.2">
      <c r="A86" s="620"/>
      <c r="B86" s="620"/>
      <c r="C86" s="620"/>
      <c r="D86" s="620"/>
      <c r="E86" s="620"/>
      <c r="F86" s="620"/>
      <c r="G86" s="620"/>
      <c r="H86" s="620"/>
      <c r="I86" s="620"/>
      <c r="J86" s="620"/>
      <c r="K86" s="620"/>
    </row>
    <row r="87" spans="1:11" ht="18" customHeight="1" x14ac:dyDescent="0.2"/>
    <row r="88" spans="1:11" ht="18" customHeight="1" x14ac:dyDescent="0.2"/>
    <row r="89" spans="1:11" ht="18" customHeight="1" x14ac:dyDescent="0.2"/>
    <row r="90" spans="1:11" ht="18" customHeight="1" x14ac:dyDescent="0.2"/>
    <row r="91" spans="1:11" ht="18" customHeight="1" x14ac:dyDescent="0.2"/>
    <row r="92" spans="1:11" ht="18" customHeight="1" x14ac:dyDescent="0.2"/>
    <row r="93" spans="1:11" ht="18" customHeight="1" x14ac:dyDescent="0.2"/>
    <row r="94" spans="1:11" ht="18" customHeight="1" x14ac:dyDescent="0.2"/>
    <row r="95" spans="1:11" ht="18" customHeight="1" x14ac:dyDescent="0.2"/>
    <row r="96" spans="1:11"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sheetData>
  <mergeCells count="15">
    <mergeCell ref="A84:K84"/>
    <mergeCell ref="A85:K85"/>
    <mergeCell ref="A86:K86"/>
    <mergeCell ref="A3:K3"/>
    <mergeCell ref="A4:K4"/>
    <mergeCell ref="A5:E5"/>
    <mergeCell ref="A7:C10"/>
    <mergeCell ref="D7:D10"/>
    <mergeCell ref="E7:I7"/>
    <mergeCell ref="J7:K8"/>
    <mergeCell ref="E8:E9"/>
    <mergeCell ref="F8:F9"/>
    <mergeCell ref="G8:G9"/>
    <mergeCell ref="H8:H9"/>
    <mergeCell ref="I8:I9"/>
  </mergeCells>
  <printOptions horizontalCentered="1"/>
  <pageMargins left="0.70866141732283472" right="0.31496062992125984" top="0.74803149606299213" bottom="0.74803149606299213" header="0.31496062992125984" footer="0.31496062992125984"/>
  <pageSetup paperSize="9" scale="80" fitToHeight="2" orientation="portrait" r:id="rId1"/>
  <headerFooter alignWithMargins="0"/>
  <rowBreaks count="1" manualBreakCount="1">
    <brk id="61"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fitToPage="1"/>
  </sheetPr>
  <dimension ref="A1:P72"/>
  <sheetViews>
    <sheetView showGridLines="0" zoomScaleNormal="100" workbookViewId="0"/>
  </sheetViews>
  <sheetFormatPr baseColWidth="10" defaultColWidth="8.85546875" defaultRowHeight="15.95" customHeight="1" x14ac:dyDescent="0.2"/>
  <cols>
    <col min="1" max="1" width="3.7109375" style="97" customWidth="1"/>
    <col min="2" max="2" width="24" style="97"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6" s="91" customFormat="1" ht="36.75" customHeight="1" x14ac:dyDescent="0.2">
      <c r="A1" s="88"/>
      <c r="B1" s="89"/>
      <c r="C1" s="90"/>
      <c r="D1" s="90"/>
      <c r="E1" s="90"/>
      <c r="F1" s="90"/>
      <c r="G1" s="89"/>
      <c r="H1" s="89"/>
      <c r="I1" s="89"/>
      <c r="J1" s="15" t="s">
        <v>6</v>
      </c>
      <c r="K1"/>
      <c r="L1"/>
      <c r="M1"/>
      <c r="N1"/>
      <c r="O1"/>
      <c r="P1"/>
    </row>
    <row r="2" spans="1:16" s="91" customFormat="1" ht="11.25" customHeight="1" x14ac:dyDescent="0.2">
      <c r="A2" s="92"/>
      <c r="B2" s="93"/>
      <c r="C2" s="93"/>
      <c r="D2" s="93"/>
      <c r="E2" s="93"/>
      <c r="F2" s="93"/>
      <c r="G2" s="93"/>
      <c r="H2" s="93"/>
      <c r="I2" s="93"/>
      <c r="J2" s="93"/>
      <c r="K2"/>
      <c r="L2"/>
      <c r="M2"/>
      <c r="N2"/>
      <c r="O2"/>
      <c r="P2"/>
    </row>
    <row r="3" spans="1:16" s="94" customFormat="1" ht="20.100000000000001" customHeight="1" x14ac:dyDescent="0.2">
      <c r="A3" s="570" t="s">
        <v>325</v>
      </c>
      <c r="B3" s="570"/>
      <c r="C3" s="570"/>
      <c r="D3" s="570"/>
      <c r="E3" s="570"/>
      <c r="F3" s="570"/>
      <c r="G3" s="570"/>
      <c r="H3" s="570"/>
      <c r="I3" s="570"/>
      <c r="J3" s="570"/>
      <c r="K3"/>
      <c r="L3"/>
      <c r="M3"/>
      <c r="N3"/>
      <c r="O3"/>
      <c r="P3"/>
    </row>
    <row r="4" spans="1:16" s="94" customFormat="1" ht="12" customHeight="1" x14ac:dyDescent="0.2">
      <c r="A4" s="572" t="s">
        <v>126</v>
      </c>
      <c r="B4" s="572"/>
      <c r="C4" s="572"/>
      <c r="D4" s="572"/>
      <c r="E4" s="572"/>
      <c r="F4" s="572"/>
      <c r="G4" s="572"/>
      <c r="H4" s="572"/>
      <c r="I4" s="572"/>
      <c r="J4" s="572"/>
      <c r="K4"/>
      <c r="L4"/>
      <c r="M4"/>
      <c r="N4"/>
      <c r="O4"/>
      <c r="P4"/>
    </row>
    <row r="5" spans="1:16" s="94" customFormat="1" ht="12" customHeight="1" x14ac:dyDescent="0.2">
      <c r="A5" s="572" t="s">
        <v>57</v>
      </c>
      <c r="B5" s="572"/>
      <c r="C5" s="572"/>
      <c r="D5" s="572"/>
      <c r="E5" s="252"/>
      <c r="F5" s="252"/>
      <c r="G5" s="252"/>
      <c r="H5" s="252"/>
      <c r="I5" s="252"/>
      <c r="J5" s="252"/>
      <c r="K5"/>
      <c r="L5"/>
      <c r="M5"/>
      <c r="N5"/>
      <c r="O5"/>
      <c r="P5"/>
    </row>
    <row r="6" spans="1:16" s="94" customFormat="1" ht="11.25" customHeight="1" x14ac:dyDescent="0.2">
      <c r="A6" s="227"/>
      <c r="B6" s="228"/>
      <c r="C6" s="228"/>
      <c r="D6" s="228"/>
      <c r="E6" s="228"/>
      <c r="F6" s="228"/>
      <c r="G6" s="228"/>
      <c r="H6" s="228"/>
      <c r="I6" s="228"/>
      <c r="J6" s="228"/>
      <c r="K6"/>
      <c r="L6"/>
      <c r="M6"/>
      <c r="N6"/>
      <c r="O6"/>
      <c r="P6"/>
    </row>
    <row r="7" spans="1:16" s="91" customFormat="1" ht="12" customHeight="1" x14ac:dyDescent="0.2">
      <c r="A7" s="575" t="s">
        <v>326</v>
      </c>
      <c r="B7" s="576"/>
      <c r="C7" s="581" t="s">
        <v>180</v>
      </c>
      <c r="D7" s="584" t="s">
        <v>327</v>
      </c>
      <c r="E7" s="585"/>
      <c r="F7" s="585"/>
      <c r="G7" s="585"/>
      <c r="H7" s="586"/>
      <c r="I7" s="587" t="s">
        <v>182</v>
      </c>
      <c r="J7" s="588"/>
      <c r="K7"/>
      <c r="L7"/>
      <c r="M7"/>
      <c r="N7"/>
      <c r="O7"/>
      <c r="P7"/>
    </row>
    <row r="8" spans="1:16" ht="21.75" customHeight="1" x14ac:dyDescent="0.2">
      <c r="A8" s="577"/>
      <c r="B8" s="578"/>
      <c r="C8" s="582"/>
      <c r="D8" s="591" t="s">
        <v>97</v>
      </c>
      <c r="E8" s="591" t="s">
        <v>98</v>
      </c>
      <c r="F8" s="591" t="s">
        <v>99</v>
      </c>
      <c r="G8" s="591" t="s">
        <v>100</v>
      </c>
      <c r="H8" s="591" t="s">
        <v>101</v>
      </c>
      <c r="I8" s="589"/>
      <c r="J8" s="590"/>
      <c r="K8"/>
      <c r="L8"/>
      <c r="M8"/>
      <c r="N8"/>
      <c r="O8"/>
      <c r="P8"/>
    </row>
    <row r="9" spans="1:16" ht="12" customHeight="1" x14ac:dyDescent="0.2">
      <c r="A9" s="577"/>
      <c r="B9" s="578"/>
      <c r="C9" s="582"/>
      <c r="D9" s="592"/>
      <c r="E9" s="592"/>
      <c r="F9" s="592"/>
      <c r="G9" s="592"/>
      <c r="H9" s="592"/>
      <c r="I9" s="98" t="s">
        <v>102</v>
      </c>
      <c r="J9" s="99" t="s">
        <v>103</v>
      </c>
      <c r="K9"/>
      <c r="L9"/>
      <c r="M9"/>
      <c r="N9"/>
      <c r="O9"/>
      <c r="P9"/>
    </row>
    <row r="10" spans="1:16" ht="12" customHeight="1" x14ac:dyDescent="0.2">
      <c r="A10" s="579"/>
      <c r="B10" s="580"/>
      <c r="C10" s="583"/>
      <c r="D10" s="100">
        <v>1</v>
      </c>
      <c r="E10" s="100">
        <v>2</v>
      </c>
      <c r="F10" s="100">
        <v>3</v>
      </c>
      <c r="G10" s="100">
        <v>4</v>
      </c>
      <c r="H10" s="100">
        <v>5</v>
      </c>
      <c r="I10" s="100">
        <v>6</v>
      </c>
      <c r="J10" s="100">
        <v>7</v>
      </c>
      <c r="K10"/>
      <c r="L10"/>
      <c r="M10"/>
      <c r="N10"/>
      <c r="O10"/>
      <c r="P10"/>
    </row>
    <row r="11" spans="1:16" s="110" customFormat="1" ht="18" customHeight="1" x14ac:dyDescent="0.2">
      <c r="A11" s="102" t="s">
        <v>13</v>
      </c>
      <c r="B11" s="103"/>
      <c r="C11" s="104"/>
      <c r="D11" s="313"/>
      <c r="E11" s="314"/>
      <c r="F11" s="314"/>
      <c r="G11" s="314"/>
      <c r="H11" s="315"/>
      <c r="I11" s="316"/>
      <c r="J11" s="317"/>
      <c r="K11"/>
      <c r="L11"/>
      <c r="M11"/>
      <c r="N11"/>
      <c r="O11"/>
      <c r="P11"/>
    </row>
    <row r="12" spans="1:16" s="110" customFormat="1" ht="17.100000000000001" customHeight="1" x14ac:dyDescent="0.2">
      <c r="A12" s="111" t="s">
        <v>104</v>
      </c>
      <c r="B12" s="112"/>
      <c r="C12" s="113">
        <v>100</v>
      </c>
      <c r="D12" s="115">
        <v>33724</v>
      </c>
      <c r="E12" s="114">
        <v>33051</v>
      </c>
      <c r="F12" s="114">
        <v>34304</v>
      </c>
      <c r="G12" s="114">
        <v>36096</v>
      </c>
      <c r="H12" s="140">
        <v>35617</v>
      </c>
      <c r="I12" s="115">
        <v>-1893</v>
      </c>
      <c r="J12" s="116">
        <v>-5.3148777269281524</v>
      </c>
      <c r="K12"/>
      <c r="L12"/>
      <c r="M12"/>
      <c r="N12"/>
      <c r="O12"/>
      <c r="P12"/>
    </row>
    <row r="13" spans="1:16" s="110" customFormat="1" ht="14.45" customHeight="1" x14ac:dyDescent="0.2">
      <c r="A13" s="120" t="s">
        <v>105</v>
      </c>
      <c r="B13" s="119" t="s">
        <v>106</v>
      </c>
      <c r="C13" s="113">
        <v>47.669315620922788</v>
      </c>
      <c r="D13" s="115">
        <v>16076</v>
      </c>
      <c r="E13" s="114">
        <v>15727</v>
      </c>
      <c r="F13" s="114">
        <v>16299</v>
      </c>
      <c r="G13" s="114">
        <v>16932</v>
      </c>
      <c r="H13" s="140">
        <v>16689</v>
      </c>
      <c r="I13" s="115">
        <v>-613</v>
      </c>
      <c r="J13" s="116">
        <v>-3.6730780753789922</v>
      </c>
      <c r="K13"/>
      <c r="L13"/>
      <c r="M13"/>
      <c r="N13"/>
      <c r="O13"/>
      <c r="P13"/>
    </row>
    <row r="14" spans="1:16" s="110" customFormat="1" ht="14.45" customHeight="1" x14ac:dyDescent="0.2">
      <c r="A14" s="120"/>
      <c r="B14" s="119" t="s">
        <v>107</v>
      </c>
      <c r="C14" s="113">
        <v>52.330684379077212</v>
      </c>
      <c r="D14" s="115">
        <v>17648</v>
      </c>
      <c r="E14" s="114">
        <v>17324</v>
      </c>
      <c r="F14" s="114">
        <v>18005</v>
      </c>
      <c r="G14" s="114">
        <v>19164</v>
      </c>
      <c r="H14" s="140">
        <v>18928</v>
      </c>
      <c r="I14" s="115">
        <v>-1280</v>
      </c>
      <c r="J14" s="116">
        <v>-6.7624683009298394</v>
      </c>
      <c r="K14"/>
      <c r="L14"/>
      <c r="M14"/>
      <c r="N14"/>
      <c r="O14"/>
      <c r="P14"/>
    </row>
    <row r="15" spans="1:16" s="110" customFormat="1" ht="14.45" customHeight="1" x14ac:dyDescent="0.2">
      <c r="A15" s="118" t="s">
        <v>105</v>
      </c>
      <c r="B15" s="121" t="s">
        <v>108</v>
      </c>
      <c r="C15" s="113">
        <v>23.247538844739651</v>
      </c>
      <c r="D15" s="115">
        <v>7840</v>
      </c>
      <c r="E15" s="114">
        <v>7758</v>
      </c>
      <c r="F15" s="114">
        <v>8218</v>
      </c>
      <c r="G15" s="114">
        <v>8767</v>
      </c>
      <c r="H15" s="140">
        <v>8403</v>
      </c>
      <c r="I15" s="115">
        <v>-563</v>
      </c>
      <c r="J15" s="116">
        <v>-6.6999880994882783</v>
      </c>
      <c r="K15"/>
      <c r="L15"/>
      <c r="M15"/>
      <c r="N15"/>
      <c r="O15"/>
      <c r="P15"/>
    </row>
    <row r="16" spans="1:16" s="110" customFormat="1" ht="14.45" customHeight="1" x14ac:dyDescent="0.2">
      <c r="A16" s="118"/>
      <c r="B16" s="121" t="s">
        <v>109</v>
      </c>
      <c r="C16" s="113">
        <v>44.902739888506702</v>
      </c>
      <c r="D16" s="115">
        <v>15143</v>
      </c>
      <c r="E16" s="114">
        <v>14699</v>
      </c>
      <c r="F16" s="114">
        <v>15124</v>
      </c>
      <c r="G16" s="114">
        <v>15890</v>
      </c>
      <c r="H16" s="140">
        <v>15765</v>
      </c>
      <c r="I16" s="115">
        <v>-622</v>
      </c>
      <c r="J16" s="116">
        <v>-3.9454487789406913</v>
      </c>
      <c r="K16"/>
      <c r="L16"/>
      <c r="M16"/>
      <c r="N16"/>
      <c r="O16"/>
      <c r="P16"/>
    </row>
    <row r="17" spans="1:16" s="110" customFormat="1" ht="14.45" customHeight="1" x14ac:dyDescent="0.2">
      <c r="A17" s="118"/>
      <c r="B17" s="121" t="s">
        <v>110</v>
      </c>
      <c r="C17" s="113">
        <v>13.388091566836675</v>
      </c>
      <c r="D17" s="115">
        <v>4515</v>
      </c>
      <c r="E17" s="114">
        <v>4460</v>
      </c>
      <c r="F17" s="114">
        <v>4652</v>
      </c>
      <c r="G17" s="114">
        <v>4869</v>
      </c>
      <c r="H17" s="140">
        <v>4992</v>
      </c>
      <c r="I17" s="115">
        <v>-477</v>
      </c>
      <c r="J17" s="116">
        <v>-9.5552884615384617</v>
      </c>
      <c r="K17"/>
      <c r="L17"/>
      <c r="M17"/>
      <c r="N17"/>
      <c r="O17"/>
      <c r="P17"/>
    </row>
    <row r="18" spans="1:16" s="110" customFormat="1" ht="14.45" customHeight="1" x14ac:dyDescent="0.2">
      <c r="A18" s="120"/>
      <c r="B18" s="121" t="s">
        <v>111</v>
      </c>
      <c r="C18" s="113">
        <v>18.461629699916973</v>
      </c>
      <c r="D18" s="115">
        <v>6226</v>
      </c>
      <c r="E18" s="114">
        <v>6134</v>
      </c>
      <c r="F18" s="114">
        <v>6310</v>
      </c>
      <c r="G18" s="114">
        <v>6570</v>
      </c>
      <c r="H18" s="140">
        <v>6457</v>
      </c>
      <c r="I18" s="115">
        <v>-231</v>
      </c>
      <c r="J18" s="116">
        <v>-3.5775127768313459</v>
      </c>
      <c r="K18"/>
      <c r="L18"/>
      <c r="M18"/>
      <c r="N18"/>
      <c r="O18"/>
      <c r="P18"/>
    </row>
    <row r="19" spans="1:16" s="110" customFormat="1" ht="14.45" customHeight="1" x14ac:dyDescent="0.2">
      <c r="A19" s="120"/>
      <c r="B19" s="121" t="s">
        <v>112</v>
      </c>
      <c r="C19" s="113">
        <v>1.7672873917684735</v>
      </c>
      <c r="D19" s="115">
        <v>596</v>
      </c>
      <c r="E19" s="114">
        <v>609</v>
      </c>
      <c r="F19" s="114">
        <v>645</v>
      </c>
      <c r="G19" s="114">
        <v>678</v>
      </c>
      <c r="H19" s="140">
        <v>681</v>
      </c>
      <c r="I19" s="115">
        <v>-85</v>
      </c>
      <c r="J19" s="116">
        <v>-12.481644640234949</v>
      </c>
      <c r="K19"/>
      <c r="L19"/>
      <c r="M19"/>
      <c r="N19"/>
      <c r="O19"/>
      <c r="P19"/>
    </row>
    <row r="20" spans="1:16" s="110" customFormat="1" ht="14.45" customHeight="1" x14ac:dyDescent="0.2">
      <c r="A20" s="120" t="s">
        <v>113</v>
      </c>
      <c r="B20" s="119" t="s">
        <v>116</v>
      </c>
      <c r="C20" s="113">
        <v>91.31775590084213</v>
      </c>
      <c r="D20" s="115">
        <v>30796</v>
      </c>
      <c r="E20" s="114">
        <v>30344</v>
      </c>
      <c r="F20" s="114">
        <v>31432</v>
      </c>
      <c r="G20" s="114">
        <v>33093</v>
      </c>
      <c r="H20" s="140">
        <v>32672</v>
      </c>
      <c r="I20" s="115">
        <v>-1876</v>
      </c>
      <c r="J20" s="116">
        <v>-5.7419196865817828</v>
      </c>
      <c r="K20"/>
      <c r="L20"/>
      <c r="M20"/>
      <c r="N20"/>
      <c r="O20"/>
      <c r="P20"/>
    </row>
    <row r="21" spans="1:16" s="110" customFormat="1" ht="14.45" customHeight="1" x14ac:dyDescent="0.2">
      <c r="A21" s="123"/>
      <c r="B21" s="124" t="s">
        <v>117</v>
      </c>
      <c r="C21" s="125">
        <v>8.554738465187997</v>
      </c>
      <c r="D21" s="143">
        <v>2885</v>
      </c>
      <c r="E21" s="144">
        <v>2664</v>
      </c>
      <c r="F21" s="144">
        <v>2829</v>
      </c>
      <c r="G21" s="144">
        <v>2951</v>
      </c>
      <c r="H21" s="145">
        <v>2897</v>
      </c>
      <c r="I21" s="143">
        <v>-12</v>
      </c>
      <c r="J21" s="146">
        <v>-0.41422160856057993</v>
      </c>
      <c r="K21"/>
      <c r="L21"/>
      <c r="M21"/>
      <c r="N21"/>
      <c r="O21"/>
      <c r="P21"/>
    </row>
    <row r="22" spans="1:16" s="110" customFormat="1" ht="18" customHeight="1" x14ac:dyDescent="0.2">
      <c r="A22" s="126" t="s">
        <v>129</v>
      </c>
      <c r="B22" s="103"/>
      <c r="C22" s="104"/>
      <c r="D22" s="235"/>
      <c r="E22" s="236"/>
      <c r="F22" s="236"/>
      <c r="G22" s="236"/>
      <c r="H22" s="241"/>
      <c r="I22" s="316"/>
      <c r="J22" s="317"/>
      <c r="K22"/>
      <c r="L22"/>
      <c r="M22"/>
      <c r="N22"/>
      <c r="O22"/>
      <c r="P22"/>
    </row>
    <row r="23" spans="1:16" s="110" customFormat="1" ht="17.100000000000001" customHeight="1" x14ac:dyDescent="0.2">
      <c r="A23" s="111" t="s">
        <v>104</v>
      </c>
      <c r="B23" s="112"/>
      <c r="C23" s="113">
        <v>100</v>
      </c>
      <c r="D23" s="115">
        <v>210849</v>
      </c>
      <c r="E23" s="114">
        <v>206344</v>
      </c>
      <c r="F23" s="114">
        <v>211191</v>
      </c>
      <c r="G23" s="114">
        <v>221416</v>
      </c>
      <c r="H23" s="140">
        <v>220956</v>
      </c>
      <c r="I23" s="115">
        <v>-10107</v>
      </c>
      <c r="J23" s="116">
        <v>-4.5742138706348774</v>
      </c>
      <c r="K23"/>
      <c r="L23"/>
      <c r="M23"/>
      <c r="N23"/>
      <c r="O23"/>
      <c r="P23"/>
    </row>
    <row r="24" spans="1:16" s="110" customFormat="1" ht="14.45" customHeight="1" x14ac:dyDescent="0.2">
      <c r="A24" s="120" t="s">
        <v>105</v>
      </c>
      <c r="B24" s="119" t="s">
        <v>106</v>
      </c>
      <c r="C24" s="113">
        <v>45.169766041100502</v>
      </c>
      <c r="D24" s="115">
        <v>95240</v>
      </c>
      <c r="E24" s="114">
        <v>93254</v>
      </c>
      <c r="F24" s="114">
        <v>95552</v>
      </c>
      <c r="G24" s="114">
        <v>98939</v>
      </c>
      <c r="H24" s="140">
        <v>98664</v>
      </c>
      <c r="I24" s="115">
        <v>-3424</v>
      </c>
      <c r="J24" s="116">
        <v>-3.4703640638936188</v>
      </c>
      <c r="K24"/>
      <c r="L24"/>
      <c r="M24"/>
      <c r="N24"/>
      <c r="O24"/>
      <c r="P24"/>
    </row>
    <row r="25" spans="1:16" s="110" customFormat="1" ht="14.45" customHeight="1" x14ac:dyDescent="0.2">
      <c r="A25" s="120"/>
      <c r="B25" s="119" t="s">
        <v>107</v>
      </c>
      <c r="C25" s="113">
        <v>54.830233958899498</v>
      </c>
      <c r="D25" s="115">
        <v>115609</v>
      </c>
      <c r="E25" s="114">
        <v>113090</v>
      </c>
      <c r="F25" s="114">
        <v>115639</v>
      </c>
      <c r="G25" s="114">
        <v>122477</v>
      </c>
      <c r="H25" s="140">
        <v>122292</v>
      </c>
      <c r="I25" s="115">
        <v>-6683</v>
      </c>
      <c r="J25" s="116">
        <v>-5.4647891930788601</v>
      </c>
      <c r="K25"/>
      <c r="L25"/>
      <c r="M25"/>
      <c r="N25"/>
      <c r="O25"/>
      <c r="P25"/>
    </row>
    <row r="26" spans="1:16" s="110" customFormat="1" ht="14.45" customHeight="1" x14ac:dyDescent="0.2">
      <c r="A26" s="118" t="s">
        <v>105</v>
      </c>
      <c r="B26" s="121" t="s">
        <v>108</v>
      </c>
      <c r="C26" s="113">
        <v>16.379968603123562</v>
      </c>
      <c r="D26" s="115">
        <v>34537</v>
      </c>
      <c r="E26" s="114">
        <v>33470</v>
      </c>
      <c r="F26" s="114">
        <v>33916</v>
      </c>
      <c r="G26" s="114">
        <v>36199</v>
      </c>
      <c r="H26" s="140">
        <v>35407</v>
      </c>
      <c r="I26" s="115">
        <v>-870</v>
      </c>
      <c r="J26" s="116">
        <v>-2.457141243256983</v>
      </c>
      <c r="K26"/>
      <c r="L26"/>
      <c r="M26"/>
      <c r="N26"/>
      <c r="O26"/>
      <c r="P26"/>
    </row>
    <row r="27" spans="1:16" s="110" customFormat="1" ht="14.45" customHeight="1" x14ac:dyDescent="0.2">
      <c r="A27" s="118"/>
      <c r="B27" s="121" t="s">
        <v>109</v>
      </c>
      <c r="C27" s="113">
        <v>39.836565504223401</v>
      </c>
      <c r="D27" s="115">
        <v>83995</v>
      </c>
      <c r="E27" s="114">
        <v>82053</v>
      </c>
      <c r="F27" s="114">
        <v>84195</v>
      </c>
      <c r="G27" s="114">
        <v>88824</v>
      </c>
      <c r="H27" s="140">
        <v>88671</v>
      </c>
      <c r="I27" s="115">
        <v>-4676</v>
      </c>
      <c r="J27" s="116">
        <v>-5.2734264866754632</v>
      </c>
      <c r="K27"/>
      <c r="L27"/>
      <c r="M27"/>
      <c r="N27"/>
      <c r="O27"/>
      <c r="P27"/>
    </row>
    <row r="28" spans="1:16" s="110" customFormat="1" ht="14.45" customHeight="1" x14ac:dyDescent="0.2">
      <c r="A28" s="118"/>
      <c r="B28" s="121" t="s">
        <v>110</v>
      </c>
      <c r="C28" s="113">
        <v>19.084273579670761</v>
      </c>
      <c r="D28" s="115">
        <v>40239</v>
      </c>
      <c r="E28" s="114">
        <v>40072</v>
      </c>
      <c r="F28" s="114">
        <v>41507</v>
      </c>
      <c r="G28" s="114">
        <v>42873</v>
      </c>
      <c r="H28" s="140">
        <v>43663</v>
      </c>
      <c r="I28" s="115">
        <v>-3424</v>
      </c>
      <c r="J28" s="116">
        <v>-7.8418798525066986</v>
      </c>
      <c r="K28"/>
      <c r="L28"/>
      <c r="M28"/>
      <c r="N28"/>
      <c r="O28"/>
      <c r="P28"/>
    </row>
    <row r="29" spans="1:16" s="110" customFormat="1" ht="14.45" customHeight="1" x14ac:dyDescent="0.2">
      <c r="A29" s="118"/>
      <c r="B29" s="121" t="s">
        <v>111</v>
      </c>
      <c r="C29" s="113">
        <v>24.699192312982277</v>
      </c>
      <c r="D29" s="115">
        <v>52078</v>
      </c>
      <c r="E29" s="114">
        <v>50749</v>
      </c>
      <c r="F29" s="114">
        <v>51572</v>
      </c>
      <c r="G29" s="114">
        <v>53519</v>
      </c>
      <c r="H29" s="140">
        <v>53214</v>
      </c>
      <c r="I29" s="115">
        <v>-1136</v>
      </c>
      <c r="J29" s="116">
        <v>-2.1347765625587249</v>
      </c>
      <c r="K29"/>
      <c r="L29"/>
      <c r="M29"/>
      <c r="N29"/>
      <c r="O29"/>
      <c r="P29"/>
    </row>
    <row r="30" spans="1:16" s="110" customFormat="1" ht="14.45" customHeight="1" x14ac:dyDescent="0.2">
      <c r="A30" s="120"/>
      <c r="B30" s="121" t="s">
        <v>112</v>
      </c>
      <c r="C30" s="113">
        <v>2.7071506148950197</v>
      </c>
      <c r="D30" s="115">
        <v>5708</v>
      </c>
      <c r="E30" s="114">
        <v>5573</v>
      </c>
      <c r="F30" s="114">
        <v>5776</v>
      </c>
      <c r="G30" s="114">
        <v>6057</v>
      </c>
      <c r="H30" s="140">
        <v>6154</v>
      </c>
      <c r="I30" s="115">
        <v>-446</v>
      </c>
      <c r="J30" s="116">
        <v>-7.2473188170295746</v>
      </c>
      <c r="K30"/>
      <c r="L30"/>
      <c r="M30"/>
      <c r="N30"/>
      <c r="O30"/>
      <c r="P30"/>
    </row>
    <row r="31" spans="1:16" s="110" customFormat="1" ht="14.45" customHeight="1" x14ac:dyDescent="0.2">
      <c r="A31" s="120" t="s">
        <v>113</v>
      </c>
      <c r="B31" s="119" t="s">
        <v>116</v>
      </c>
      <c r="C31" s="113">
        <v>94.071112502312076</v>
      </c>
      <c r="D31" s="115">
        <v>198348</v>
      </c>
      <c r="E31" s="114">
        <v>195043</v>
      </c>
      <c r="F31" s="114">
        <v>199345</v>
      </c>
      <c r="G31" s="114">
        <v>208839</v>
      </c>
      <c r="H31" s="140">
        <v>208590</v>
      </c>
      <c r="I31" s="115">
        <v>-10242</v>
      </c>
      <c r="J31" s="116">
        <v>-4.9101107435639291</v>
      </c>
      <c r="K31"/>
      <c r="L31"/>
      <c r="M31"/>
      <c r="N31"/>
      <c r="O31"/>
      <c r="P31"/>
    </row>
    <row r="32" spans="1:16" s="110" customFormat="1" ht="14.45" customHeight="1" x14ac:dyDescent="0.2">
      <c r="A32" s="123"/>
      <c r="B32" s="124" t="s">
        <v>117</v>
      </c>
      <c r="C32" s="125">
        <v>5.8496838970068623</v>
      </c>
      <c r="D32" s="143">
        <v>12334</v>
      </c>
      <c r="E32" s="144">
        <v>11135</v>
      </c>
      <c r="F32" s="144">
        <v>11673</v>
      </c>
      <c r="G32" s="144">
        <v>12378</v>
      </c>
      <c r="H32" s="145">
        <v>12175</v>
      </c>
      <c r="I32" s="143">
        <v>159</v>
      </c>
      <c r="J32" s="146">
        <v>1.3059548254620124</v>
      </c>
      <c r="K32"/>
      <c r="L32"/>
      <c r="M32"/>
      <c r="N32"/>
      <c r="O32"/>
      <c r="P32"/>
    </row>
    <row r="33" spans="1:16" s="110" customFormat="1" ht="18" customHeight="1" x14ac:dyDescent="0.2">
      <c r="A33" s="126" t="s">
        <v>130</v>
      </c>
      <c r="B33" s="103"/>
      <c r="C33" s="104"/>
      <c r="D33" s="235"/>
      <c r="E33" s="236"/>
      <c r="F33" s="236"/>
      <c r="G33" s="236"/>
      <c r="H33" s="241"/>
      <c r="I33" s="316"/>
      <c r="J33" s="317"/>
      <c r="K33"/>
      <c r="L33"/>
      <c r="M33"/>
      <c r="N33"/>
      <c r="O33"/>
      <c r="P33"/>
    </row>
    <row r="34" spans="1:16" s="110" customFormat="1" ht="17.100000000000001" customHeight="1" x14ac:dyDescent="0.2">
      <c r="A34" s="111" t="s">
        <v>104</v>
      </c>
      <c r="B34" s="112"/>
      <c r="C34" s="113">
        <v>100</v>
      </c>
      <c r="D34" s="115">
        <v>824418</v>
      </c>
      <c r="E34" s="114">
        <v>807727</v>
      </c>
      <c r="F34" s="114">
        <v>827771</v>
      </c>
      <c r="G34" s="114">
        <v>869191</v>
      </c>
      <c r="H34" s="140">
        <v>869265</v>
      </c>
      <c r="I34" s="115">
        <v>-44847</v>
      </c>
      <c r="J34" s="116">
        <v>-5.1591862090386709</v>
      </c>
      <c r="K34"/>
      <c r="L34"/>
      <c r="M34"/>
      <c r="N34"/>
      <c r="O34"/>
      <c r="P34"/>
    </row>
    <row r="35" spans="1:16" s="110" customFormat="1" ht="14.45" customHeight="1" x14ac:dyDescent="0.2">
      <c r="A35" s="120" t="s">
        <v>105</v>
      </c>
      <c r="B35" s="119" t="s">
        <v>106</v>
      </c>
      <c r="C35" s="113">
        <v>45.631342353029652</v>
      </c>
      <c r="D35" s="115">
        <v>376193</v>
      </c>
      <c r="E35" s="114">
        <v>368039</v>
      </c>
      <c r="F35" s="114">
        <v>376600</v>
      </c>
      <c r="G35" s="114">
        <v>392372</v>
      </c>
      <c r="H35" s="140">
        <v>392701</v>
      </c>
      <c r="I35" s="115">
        <v>-16508</v>
      </c>
      <c r="J35" s="116">
        <v>-4.2037071461493607</v>
      </c>
      <c r="K35"/>
      <c r="L35"/>
      <c r="M35"/>
      <c r="N35"/>
      <c r="O35"/>
      <c r="P35"/>
    </row>
    <row r="36" spans="1:16" s="110" customFormat="1" ht="14.45" customHeight="1" x14ac:dyDescent="0.2">
      <c r="A36" s="120"/>
      <c r="B36" s="119" t="s">
        <v>107</v>
      </c>
      <c r="C36" s="113">
        <v>54.368657646970348</v>
      </c>
      <c r="D36" s="115">
        <v>448225</v>
      </c>
      <c r="E36" s="114">
        <v>439688</v>
      </c>
      <c r="F36" s="114">
        <v>451171</v>
      </c>
      <c r="G36" s="114">
        <v>476819</v>
      </c>
      <c r="H36" s="140">
        <v>476564</v>
      </c>
      <c r="I36" s="115">
        <v>-28339</v>
      </c>
      <c r="J36" s="116">
        <v>-5.9465255453622179</v>
      </c>
      <c r="K36"/>
      <c r="L36"/>
      <c r="M36"/>
      <c r="N36"/>
      <c r="O36"/>
      <c r="P36"/>
    </row>
    <row r="37" spans="1:16" s="110" customFormat="1" ht="14.45" customHeight="1" x14ac:dyDescent="0.2">
      <c r="A37" s="118" t="s">
        <v>105</v>
      </c>
      <c r="B37" s="121" t="s">
        <v>108</v>
      </c>
      <c r="C37" s="113">
        <v>16.786872678665436</v>
      </c>
      <c r="D37" s="115">
        <v>138394</v>
      </c>
      <c r="E37" s="114">
        <v>135028</v>
      </c>
      <c r="F37" s="114">
        <v>136534</v>
      </c>
      <c r="G37" s="114">
        <v>146803</v>
      </c>
      <c r="H37" s="140">
        <v>145061</v>
      </c>
      <c r="I37" s="115">
        <v>-6667</v>
      </c>
      <c r="J37" s="116">
        <v>-4.5959975458600173</v>
      </c>
      <c r="K37"/>
      <c r="L37"/>
      <c r="M37"/>
      <c r="N37"/>
      <c r="O37"/>
      <c r="P37"/>
    </row>
    <row r="38" spans="1:16" s="110" customFormat="1" ht="14.45" customHeight="1" x14ac:dyDescent="0.2">
      <c r="A38" s="118"/>
      <c r="B38" s="121" t="s">
        <v>109</v>
      </c>
      <c r="C38" s="113">
        <v>42.506713827209012</v>
      </c>
      <c r="D38" s="115">
        <v>350433</v>
      </c>
      <c r="E38" s="114">
        <v>342924</v>
      </c>
      <c r="F38" s="114">
        <v>352977</v>
      </c>
      <c r="G38" s="114">
        <v>373475</v>
      </c>
      <c r="H38" s="140">
        <v>373209</v>
      </c>
      <c r="I38" s="115">
        <v>-22776</v>
      </c>
      <c r="J38" s="116">
        <v>-6.1027467183267285</v>
      </c>
      <c r="K38"/>
      <c r="L38"/>
      <c r="M38"/>
      <c r="N38"/>
      <c r="O38"/>
      <c r="P38"/>
    </row>
    <row r="39" spans="1:16" s="110" customFormat="1" ht="14.45" customHeight="1" x14ac:dyDescent="0.2">
      <c r="A39" s="118"/>
      <c r="B39" s="121" t="s">
        <v>110</v>
      </c>
      <c r="C39" s="113">
        <v>19.209794060779846</v>
      </c>
      <c r="D39" s="115">
        <v>158369</v>
      </c>
      <c r="E39" s="114">
        <v>157150</v>
      </c>
      <c r="F39" s="114">
        <v>162393</v>
      </c>
      <c r="G39" s="114">
        <v>167462</v>
      </c>
      <c r="H39" s="140">
        <v>169905</v>
      </c>
      <c r="I39" s="115">
        <v>-11536</v>
      </c>
      <c r="J39" s="116">
        <v>-6.7896765839733968</v>
      </c>
      <c r="K39"/>
      <c r="L39"/>
      <c r="M39"/>
      <c r="N39"/>
      <c r="O39"/>
      <c r="P39"/>
    </row>
    <row r="40" spans="1:16" s="110" customFormat="1" ht="14.45" customHeight="1" x14ac:dyDescent="0.2">
      <c r="A40" s="120"/>
      <c r="B40" s="121" t="s">
        <v>111</v>
      </c>
      <c r="C40" s="113">
        <v>21.496134242580826</v>
      </c>
      <c r="D40" s="115">
        <v>177218</v>
      </c>
      <c r="E40" s="114">
        <v>172621</v>
      </c>
      <c r="F40" s="114">
        <v>175862</v>
      </c>
      <c r="G40" s="114">
        <v>181447</v>
      </c>
      <c r="H40" s="140">
        <v>181087</v>
      </c>
      <c r="I40" s="115">
        <v>-3869</v>
      </c>
      <c r="J40" s="116">
        <v>-2.1365421040715238</v>
      </c>
      <c r="K40"/>
      <c r="L40"/>
      <c r="M40"/>
      <c r="N40"/>
      <c r="O40"/>
      <c r="P40"/>
    </row>
    <row r="41" spans="1:16" s="110" customFormat="1" ht="14.45" customHeight="1" x14ac:dyDescent="0.2">
      <c r="A41" s="120"/>
      <c r="B41" s="121" t="s">
        <v>112</v>
      </c>
      <c r="C41" s="113">
        <v>2.3691865049040657</v>
      </c>
      <c r="D41" s="115">
        <v>19532</v>
      </c>
      <c r="E41" s="114">
        <v>18948</v>
      </c>
      <c r="F41" s="114">
        <v>19876</v>
      </c>
      <c r="G41" s="114">
        <v>20815</v>
      </c>
      <c r="H41" s="140">
        <v>21300</v>
      </c>
      <c r="I41" s="115">
        <v>-1768</v>
      </c>
      <c r="J41" s="116">
        <v>-8.3004694835680759</v>
      </c>
      <c r="K41"/>
      <c r="L41"/>
      <c r="M41"/>
      <c r="N41"/>
      <c r="O41"/>
      <c r="P41"/>
    </row>
    <row r="42" spans="1:16" s="110" customFormat="1" ht="14.45" customHeight="1" x14ac:dyDescent="0.2">
      <c r="A42" s="120" t="s">
        <v>113</v>
      </c>
      <c r="B42" s="119" t="s">
        <v>116</v>
      </c>
      <c r="C42" s="113">
        <v>91.23393715324022</v>
      </c>
      <c r="D42" s="115">
        <v>752149</v>
      </c>
      <c r="E42" s="114">
        <v>739883</v>
      </c>
      <c r="F42" s="114">
        <v>757384</v>
      </c>
      <c r="G42" s="114">
        <v>792993</v>
      </c>
      <c r="H42" s="140">
        <v>794963</v>
      </c>
      <c r="I42" s="115">
        <v>-42814</v>
      </c>
      <c r="J42" s="116">
        <v>-5.3856594583647288</v>
      </c>
      <c r="K42"/>
      <c r="L42"/>
      <c r="M42"/>
      <c r="N42"/>
      <c r="O42"/>
      <c r="P42"/>
    </row>
    <row r="43" spans="1:16" s="110" customFormat="1" ht="14.45" customHeight="1" x14ac:dyDescent="0.2">
      <c r="A43" s="123"/>
      <c r="B43" s="124" t="s">
        <v>117</v>
      </c>
      <c r="C43" s="125">
        <v>8.5019977729743896</v>
      </c>
      <c r="D43" s="143">
        <v>70092</v>
      </c>
      <c r="E43" s="144">
        <v>65735</v>
      </c>
      <c r="F43" s="144">
        <v>68307</v>
      </c>
      <c r="G43" s="144">
        <v>73923</v>
      </c>
      <c r="H43" s="145">
        <v>72110</v>
      </c>
      <c r="I43" s="143">
        <v>-2018</v>
      </c>
      <c r="J43" s="146">
        <v>-2.7985022881708499</v>
      </c>
      <c r="K43"/>
      <c r="L43"/>
      <c r="M43"/>
      <c r="N43"/>
      <c r="O43"/>
      <c r="P43"/>
    </row>
    <row r="44" spans="1:16" s="110" customFormat="1" ht="18" customHeight="1" x14ac:dyDescent="0.2">
      <c r="A44" s="126" t="s">
        <v>131</v>
      </c>
      <c r="B44" s="103"/>
      <c r="C44" s="104"/>
      <c r="D44" s="235"/>
      <c r="E44" s="236"/>
      <c r="F44" s="236"/>
      <c r="G44" s="236"/>
      <c r="H44" s="241"/>
      <c r="I44" s="316"/>
      <c r="J44" s="317"/>
      <c r="K44"/>
      <c r="L44"/>
      <c r="M44"/>
      <c r="N44"/>
      <c r="O44"/>
      <c r="P44"/>
    </row>
    <row r="45" spans="1:16" s="110" customFormat="1" ht="17.100000000000001" customHeight="1" x14ac:dyDescent="0.2">
      <c r="A45" s="111" t="s">
        <v>104</v>
      </c>
      <c r="B45" s="112"/>
      <c r="C45" s="113">
        <v>100</v>
      </c>
      <c r="D45" s="115">
        <v>7178562</v>
      </c>
      <c r="E45" s="114">
        <v>7076792</v>
      </c>
      <c r="F45" s="114">
        <v>7244669</v>
      </c>
      <c r="G45" s="114">
        <v>7536693</v>
      </c>
      <c r="H45" s="140">
        <v>7540791</v>
      </c>
      <c r="I45" s="115">
        <v>-362229</v>
      </c>
      <c r="J45" s="116">
        <v>-4.8035942118008572</v>
      </c>
      <c r="K45"/>
      <c r="L45"/>
      <c r="M45"/>
      <c r="N45"/>
      <c r="O45"/>
      <c r="P45"/>
    </row>
    <row r="46" spans="1:16" s="110" customFormat="1" ht="14.45" customHeight="1" x14ac:dyDescent="0.2">
      <c r="A46" s="120" t="s">
        <v>105</v>
      </c>
      <c r="B46" s="119" t="s">
        <v>106</v>
      </c>
      <c r="C46" s="113">
        <v>41.739585170400424</v>
      </c>
      <c r="D46" s="115">
        <v>2996302</v>
      </c>
      <c r="E46" s="114">
        <v>2942440</v>
      </c>
      <c r="F46" s="114">
        <v>3001053</v>
      </c>
      <c r="G46" s="114">
        <v>3107622</v>
      </c>
      <c r="H46" s="140">
        <v>3108131</v>
      </c>
      <c r="I46" s="115">
        <v>-111829</v>
      </c>
      <c r="J46" s="116">
        <v>-3.5979500220550551</v>
      </c>
      <c r="K46"/>
      <c r="L46"/>
      <c r="M46"/>
      <c r="N46"/>
      <c r="O46"/>
      <c r="P46"/>
    </row>
    <row r="47" spans="1:16" s="110" customFormat="1" ht="14.45" customHeight="1" x14ac:dyDescent="0.2">
      <c r="A47" s="120"/>
      <c r="B47" s="119" t="s">
        <v>107</v>
      </c>
      <c r="C47" s="113">
        <v>58.260414829599576</v>
      </c>
      <c r="D47" s="115">
        <v>4182260</v>
      </c>
      <c r="E47" s="114">
        <v>4134352</v>
      </c>
      <c r="F47" s="114">
        <v>4243616</v>
      </c>
      <c r="G47" s="114">
        <v>4429071</v>
      </c>
      <c r="H47" s="140">
        <v>4432660</v>
      </c>
      <c r="I47" s="115">
        <v>-250400</v>
      </c>
      <c r="J47" s="116">
        <v>-5.6489782658719596</v>
      </c>
      <c r="K47"/>
      <c r="L47"/>
      <c r="M47"/>
      <c r="N47"/>
      <c r="O47"/>
      <c r="P47"/>
    </row>
    <row r="48" spans="1:16" s="110" customFormat="1" ht="14.45" customHeight="1" x14ac:dyDescent="0.2">
      <c r="A48" s="118" t="s">
        <v>105</v>
      </c>
      <c r="B48" s="121" t="s">
        <v>108</v>
      </c>
      <c r="C48" s="113">
        <v>17.633280871572886</v>
      </c>
      <c r="D48" s="115">
        <v>1265816</v>
      </c>
      <c r="E48" s="114">
        <v>1248516</v>
      </c>
      <c r="F48" s="114">
        <v>1271955</v>
      </c>
      <c r="G48" s="114">
        <v>1354023</v>
      </c>
      <c r="H48" s="140">
        <v>1343855</v>
      </c>
      <c r="I48" s="115">
        <v>-78039</v>
      </c>
      <c r="J48" s="116">
        <v>-5.8070997243006124</v>
      </c>
      <c r="K48"/>
      <c r="L48"/>
      <c r="M48"/>
      <c r="N48"/>
      <c r="O48"/>
      <c r="P48"/>
    </row>
    <row r="49" spans="1:16" s="110" customFormat="1" ht="14.45" customHeight="1" x14ac:dyDescent="0.2">
      <c r="A49" s="118"/>
      <c r="B49" s="121" t="s">
        <v>109</v>
      </c>
      <c r="C49" s="113">
        <v>48.414376026842142</v>
      </c>
      <c r="D49" s="115">
        <v>3475456</v>
      </c>
      <c r="E49" s="114">
        <v>3422368</v>
      </c>
      <c r="F49" s="114">
        <v>3515168</v>
      </c>
      <c r="G49" s="114">
        <v>3672418</v>
      </c>
      <c r="H49" s="140">
        <v>3685931</v>
      </c>
      <c r="I49" s="115">
        <v>-210475</v>
      </c>
      <c r="J49" s="116">
        <v>-5.7102262630526726</v>
      </c>
      <c r="K49"/>
      <c r="L49"/>
      <c r="M49"/>
      <c r="N49"/>
      <c r="O49"/>
      <c r="P49"/>
    </row>
    <row r="50" spans="1:16" s="110" customFormat="1" ht="14.45" customHeight="1" x14ac:dyDescent="0.2">
      <c r="A50" s="118"/>
      <c r="B50" s="121" t="s">
        <v>110</v>
      </c>
      <c r="C50" s="113">
        <v>18.330899698296122</v>
      </c>
      <c r="D50" s="115">
        <v>1315895</v>
      </c>
      <c r="E50" s="114">
        <v>1301188</v>
      </c>
      <c r="F50" s="114">
        <v>1328336</v>
      </c>
      <c r="G50" s="114">
        <v>1355288</v>
      </c>
      <c r="H50" s="140">
        <v>1361107</v>
      </c>
      <c r="I50" s="115">
        <v>-45212</v>
      </c>
      <c r="J50" s="116">
        <v>-3.3217079920976089</v>
      </c>
      <c r="K50"/>
      <c r="L50"/>
      <c r="M50"/>
      <c r="N50"/>
      <c r="O50"/>
      <c r="P50"/>
    </row>
    <row r="51" spans="1:16" s="110" customFormat="1" ht="14.45" customHeight="1" x14ac:dyDescent="0.2">
      <c r="A51" s="120"/>
      <c r="B51" s="121" t="s">
        <v>111</v>
      </c>
      <c r="C51" s="113">
        <v>15.621136935224632</v>
      </c>
      <c r="D51" s="115">
        <v>1121373</v>
      </c>
      <c r="E51" s="114">
        <v>1104695</v>
      </c>
      <c r="F51" s="114">
        <v>1129184</v>
      </c>
      <c r="G51" s="114">
        <v>1154951</v>
      </c>
      <c r="H51" s="140">
        <v>1149888</v>
      </c>
      <c r="I51" s="115">
        <v>-28515</v>
      </c>
      <c r="J51" s="116">
        <v>-2.4798067290031724</v>
      </c>
      <c r="K51"/>
      <c r="L51"/>
      <c r="M51"/>
      <c r="N51"/>
      <c r="O51"/>
      <c r="P51"/>
    </row>
    <row r="52" spans="1:16" s="110" customFormat="1" ht="14.45" customHeight="1" x14ac:dyDescent="0.2">
      <c r="A52" s="120"/>
      <c r="B52" s="121" t="s">
        <v>112</v>
      </c>
      <c r="C52" s="113">
        <v>1.5065412822233757</v>
      </c>
      <c r="D52" s="115">
        <v>108148</v>
      </c>
      <c r="E52" s="114">
        <v>105768</v>
      </c>
      <c r="F52" s="114">
        <v>109341</v>
      </c>
      <c r="G52" s="114">
        <v>112076</v>
      </c>
      <c r="H52" s="140">
        <v>116075</v>
      </c>
      <c r="I52" s="115">
        <v>-7927</v>
      </c>
      <c r="J52" s="116">
        <v>-6.8292052552229165</v>
      </c>
      <c r="K52"/>
      <c r="L52"/>
      <c r="M52"/>
      <c r="N52"/>
      <c r="O52"/>
      <c r="P52"/>
    </row>
    <row r="53" spans="1:16" s="110" customFormat="1" ht="14.45" customHeight="1" x14ac:dyDescent="0.2">
      <c r="A53" s="120" t="s">
        <v>113</v>
      </c>
      <c r="B53" s="119" t="s">
        <v>116</v>
      </c>
      <c r="C53" s="113">
        <v>86.08224042642523</v>
      </c>
      <c r="D53" s="115">
        <v>6179467</v>
      </c>
      <c r="E53" s="114">
        <v>6111160</v>
      </c>
      <c r="F53" s="114">
        <v>6257395</v>
      </c>
      <c r="G53" s="114">
        <v>6508406</v>
      </c>
      <c r="H53" s="140">
        <v>6524111</v>
      </c>
      <c r="I53" s="115">
        <v>-344644</v>
      </c>
      <c r="J53" s="116">
        <v>-5.282620114832504</v>
      </c>
      <c r="K53"/>
      <c r="L53"/>
      <c r="M53"/>
      <c r="N53"/>
      <c r="O53"/>
      <c r="P53"/>
    </row>
    <row r="54" spans="1:16" s="110" customFormat="1" ht="14.45" customHeight="1" x14ac:dyDescent="0.2">
      <c r="A54" s="123"/>
      <c r="B54" s="124" t="s">
        <v>117</v>
      </c>
      <c r="C54" s="125">
        <v>13.67013337768762</v>
      </c>
      <c r="D54" s="143">
        <v>981319</v>
      </c>
      <c r="E54" s="144">
        <v>948221</v>
      </c>
      <c r="F54" s="144">
        <v>970181</v>
      </c>
      <c r="G54" s="144">
        <v>1010231</v>
      </c>
      <c r="H54" s="145">
        <v>999034</v>
      </c>
      <c r="I54" s="143">
        <v>-17715</v>
      </c>
      <c r="J54" s="146">
        <v>-1.7732129236842791</v>
      </c>
      <c r="K54"/>
      <c r="L54"/>
      <c r="M54"/>
      <c r="N54"/>
      <c r="O54"/>
      <c r="P54"/>
    </row>
    <row r="55" spans="1:16" s="110" customFormat="1" ht="18" customHeight="1" x14ac:dyDescent="0.2">
      <c r="A55" s="102" t="s">
        <v>185</v>
      </c>
      <c r="B55" s="103"/>
      <c r="C55" s="127"/>
      <c r="D55" s="115"/>
      <c r="E55" s="114"/>
      <c r="F55" s="114"/>
      <c r="G55" s="114"/>
      <c r="H55" s="140"/>
      <c r="I55" s="137"/>
      <c r="J55" s="138"/>
      <c r="K55"/>
      <c r="L55"/>
      <c r="M55"/>
      <c r="N55"/>
      <c r="O55"/>
      <c r="P55"/>
    </row>
    <row r="56" spans="1:16" s="110" customFormat="1" ht="17.100000000000001" customHeight="1" x14ac:dyDescent="0.2">
      <c r="A56" s="111" t="s">
        <v>104</v>
      </c>
      <c r="B56" s="112"/>
      <c r="C56" s="113">
        <v>100</v>
      </c>
      <c r="D56" s="115">
        <v>30216</v>
      </c>
      <c r="E56" s="114">
        <v>29567</v>
      </c>
      <c r="F56" s="114">
        <v>30736</v>
      </c>
      <c r="G56" s="114">
        <v>32517</v>
      </c>
      <c r="H56" s="140">
        <v>31917</v>
      </c>
      <c r="I56" s="115">
        <v>-1701</v>
      </c>
      <c r="J56" s="116">
        <v>-5.3294482564150769</v>
      </c>
      <c r="K56"/>
      <c r="L56"/>
      <c r="M56"/>
      <c r="N56"/>
      <c r="O56"/>
      <c r="P56"/>
    </row>
    <row r="57" spans="1:16" s="110" customFormat="1" ht="14.45" customHeight="1" x14ac:dyDescent="0.2">
      <c r="A57" s="120" t="s">
        <v>105</v>
      </c>
      <c r="B57" s="119" t="s">
        <v>106</v>
      </c>
      <c r="C57" s="113">
        <v>48.206248345247552</v>
      </c>
      <c r="D57" s="115">
        <v>14566</v>
      </c>
      <c r="E57" s="114">
        <v>14289</v>
      </c>
      <c r="F57" s="114">
        <v>14865</v>
      </c>
      <c r="G57" s="114">
        <v>15517</v>
      </c>
      <c r="H57" s="140">
        <v>15207</v>
      </c>
      <c r="I57" s="115">
        <v>-641</v>
      </c>
      <c r="J57" s="116">
        <v>-4.2151640691786678</v>
      </c>
    </row>
    <row r="58" spans="1:16" s="110" customFormat="1" ht="14.45" customHeight="1" x14ac:dyDescent="0.2">
      <c r="A58" s="120"/>
      <c r="B58" s="119" t="s">
        <v>107</v>
      </c>
      <c r="C58" s="113">
        <v>51.793751654752448</v>
      </c>
      <c r="D58" s="115">
        <v>15650</v>
      </c>
      <c r="E58" s="114">
        <v>15278</v>
      </c>
      <c r="F58" s="114">
        <v>15871</v>
      </c>
      <c r="G58" s="114">
        <v>17000</v>
      </c>
      <c r="H58" s="140">
        <v>16710</v>
      </c>
      <c r="I58" s="115">
        <v>-1060</v>
      </c>
      <c r="J58" s="116">
        <v>-6.3435068821065235</v>
      </c>
    </row>
    <row r="59" spans="1:16" s="110" customFormat="1" ht="14.45" customHeight="1" x14ac:dyDescent="0.2">
      <c r="A59" s="118" t="s">
        <v>105</v>
      </c>
      <c r="B59" s="121" t="s">
        <v>108</v>
      </c>
      <c r="C59" s="113">
        <v>25.678448504103788</v>
      </c>
      <c r="D59" s="115">
        <v>7759</v>
      </c>
      <c r="E59" s="114">
        <v>7676</v>
      </c>
      <c r="F59" s="114">
        <v>8075</v>
      </c>
      <c r="G59" s="114">
        <v>8667</v>
      </c>
      <c r="H59" s="140">
        <v>8268</v>
      </c>
      <c r="I59" s="115">
        <v>-509</v>
      </c>
      <c r="J59" s="116">
        <v>-6.1562651185292694</v>
      </c>
    </row>
    <row r="60" spans="1:16" s="110" customFormat="1" ht="14.45" customHeight="1" x14ac:dyDescent="0.2">
      <c r="A60" s="118"/>
      <c r="B60" s="121" t="s">
        <v>109</v>
      </c>
      <c r="C60" s="113">
        <v>44.724649192480804</v>
      </c>
      <c r="D60" s="115">
        <v>13514</v>
      </c>
      <c r="E60" s="114">
        <v>13098</v>
      </c>
      <c r="F60" s="114">
        <v>13603</v>
      </c>
      <c r="G60" s="114">
        <v>14345</v>
      </c>
      <c r="H60" s="140">
        <v>14172</v>
      </c>
      <c r="I60" s="115">
        <v>-658</v>
      </c>
      <c r="J60" s="116">
        <v>-4.6429579452441434</v>
      </c>
    </row>
    <row r="61" spans="1:16" s="110" customFormat="1" ht="14.45" customHeight="1" x14ac:dyDescent="0.2">
      <c r="A61" s="118"/>
      <c r="B61" s="121" t="s">
        <v>110</v>
      </c>
      <c r="C61" s="113">
        <v>12.039978819168653</v>
      </c>
      <c r="D61" s="115">
        <v>3638</v>
      </c>
      <c r="E61" s="114">
        <v>3579</v>
      </c>
      <c r="F61" s="114">
        <v>3711</v>
      </c>
      <c r="G61" s="114">
        <v>3888</v>
      </c>
      <c r="H61" s="140">
        <v>3954</v>
      </c>
      <c r="I61" s="115">
        <v>-316</v>
      </c>
      <c r="J61" s="116">
        <v>-7.991906929691452</v>
      </c>
    </row>
    <row r="62" spans="1:16" s="110" customFormat="1" ht="14.45" customHeight="1" x14ac:dyDescent="0.2">
      <c r="A62" s="120"/>
      <c r="B62" s="121" t="s">
        <v>111</v>
      </c>
      <c r="C62" s="113">
        <v>17.556923484246756</v>
      </c>
      <c r="D62" s="115">
        <v>5305</v>
      </c>
      <c r="E62" s="114">
        <v>5214</v>
      </c>
      <c r="F62" s="114">
        <v>5347</v>
      </c>
      <c r="G62" s="114">
        <v>5617</v>
      </c>
      <c r="H62" s="140">
        <v>5523</v>
      </c>
      <c r="I62" s="115">
        <v>-218</v>
      </c>
      <c r="J62" s="116">
        <v>-3.9471301828716276</v>
      </c>
    </row>
    <row r="63" spans="1:16" s="110" customFormat="1" ht="14.45" customHeight="1" x14ac:dyDescent="0.2">
      <c r="A63" s="120"/>
      <c r="B63" s="121" t="s">
        <v>112</v>
      </c>
      <c r="C63" s="113">
        <v>1.6315859147471539</v>
      </c>
      <c r="D63" s="115">
        <v>493</v>
      </c>
      <c r="E63" s="114">
        <v>499</v>
      </c>
      <c r="F63" s="114">
        <v>518</v>
      </c>
      <c r="G63" s="114">
        <v>551</v>
      </c>
      <c r="H63" s="140">
        <v>561</v>
      </c>
      <c r="I63" s="115">
        <v>-68</v>
      </c>
      <c r="J63" s="116">
        <v>-12.121212121212121</v>
      </c>
    </row>
    <row r="64" spans="1:16" s="110" customFormat="1" ht="14.45" customHeight="1" x14ac:dyDescent="0.2">
      <c r="A64" s="120" t="s">
        <v>113</v>
      </c>
      <c r="B64" s="119" t="s">
        <v>116</v>
      </c>
      <c r="C64" s="113">
        <v>91.157002912364305</v>
      </c>
      <c r="D64" s="115">
        <v>27544</v>
      </c>
      <c r="E64" s="114">
        <v>27116</v>
      </c>
      <c r="F64" s="114">
        <v>28099</v>
      </c>
      <c r="G64" s="114">
        <v>29719</v>
      </c>
      <c r="H64" s="140">
        <v>29249</v>
      </c>
      <c r="I64" s="115">
        <v>-1705</v>
      </c>
      <c r="J64" s="116">
        <v>-5.8292591199699135</v>
      </c>
    </row>
    <row r="65" spans="1:10" s="110" customFormat="1" ht="14.45" customHeight="1" x14ac:dyDescent="0.2">
      <c r="A65" s="123"/>
      <c r="B65" s="124" t="s">
        <v>117</v>
      </c>
      <c r="C65" s="125">
        <v>8.6940693672226637</v>
      </c>
      <c r="D65" s="143">
        <v>2627</v>
      </c>
      <c r="E65" s="144">
        <v>2404</v>
      </c>
      <c r="F65" s="144">
        <v>2596</v>
      </c>
      <c r="G65" s="144">
        <v>2747</v>
      </c>
      <c r="H65" s="145">
        <v>2619</v>
      </c>
      <c r="I65" s="143">
        <v>8</v>
      </c>
      <c r="J65" s="146">
        <v>0.30546009927453227</v>
      </c>
    </row>
    <row r="66" spans="1:10" s="151" customFormat="1" ht="11.25" customHeight="1" x14ac:dyDescent="0.15">
      <c r="B66" s="147"/>
      <c r="C66" s="147"/>
      <c r="D66" s="148"/>
      <c r="E66" s="148"/>
      <c r="F66" s="148"/>
      <c r="G66" s="149"/>
      <c r="H66" s="148"/>
      <c r="I66" s="148"/>
      <c r="J66" s="150" t="s">
        <v>45</v>
      </c>
    </row>
    <row r="67" spans="1:10" s="151" customFormat="1" ht="11.25" customHeight="1" x14ac:dyDescent="0.15">
      <c r="A67" s="152" t="s">
        <v>122</v>
      </c>
      <c r="B67" s="153"/>
      <c r="C67" s="153"/>
      <c r="D67" s="154"/>
      <c r="E67" s="153"/>
      <c r="F67" s="153"/>
      <c r="G67" s="153"/>
      <c r="H67" s="153"/>
      <c r="I67" s="153"/>
      <c r="J67" s="153"/>
    </row>
    <row r="68" spans="1:10" ht="17.25" customHeight="1" x14ac:dyDescent="0.2">
      <c r="A68" s="567" t="s">
        <v>123</v>
      </c>
      <c r="B68" s="568"/>
      <c r="C68" s="568"/>
      <c r="D68" s="568"/>
      <c r="E68" s="568"/>
      <c r="F68" s="568"/>
      <c r="G68" s="568"/>
      <c r="H68" s="568"/>
      <c r="I68" s="568"/>
      <c r="J68" s="568"/>
    </row>
    <row r="69" spans="1:10" ht="21" customHeight="1" x14ac:dyDescent="0.2">
      <c r="A69" s="567"/>
      <c r="B69" s="568"/>
      <c r="C69" s="568"/>
      <c r="D69" s="568"/>
      <c r="E69" s="568"/>
      <c r="F69" s="568"/>
      <c r="G69" s="568"/>
      <c r="H69" s="568"/>
      <c r="I69" s="568"/>
      <c r="J69" s="568"/>
    </row>
    <row r="70" spans="1:10" ht="12.75" customHeight="1" x14ac:dyDescent="0.2">
      <c r="A70" s="244"/>
      <c r="B70" s="244"/>
      <c r="C70" s="245"/>
      <c r="D70" s="246"/>
      <c r="E70" s="246"/>
      <c r="F70" s="246"/>
      <c r="G70" s="246"/>
      <c r="H70" s="246"/>
      <c r="I70" s="246"/>
      <c r="J70" s="247"/>
    </row>
    <row r="71" spans="1:10" ht="12.75" customHeight="1" x14ac:dyDescent="0.2">
      <c r="A71" s="244"/>
      <c r="B71" s="244"/>
      <c r="C71" s="245"/>
      <c r="D71" s="246"/>
      <c r="E71" s="246"/>
      <c r="F71" s="246"/>
      <c r="G71" s="246"/>
      <c r="H71" s="246"/>
      <c r="I71" s="246"/>
      <c r="J71" s="247"/>
    </row>
    <row r="72" spans="1:10" ht="12.75" customHeight="1" x14ac:dyDescent="0.2"/>
  </sheetData>
  <mergeCells count="14">
    <mergeCell ref="G8:G9"/>
    <mergeCell ref="H8:H9"/>
    <mergeCell ref="A68:J68"/>
    <mergeCell ref="A69:J69"/>
    <mergeCell ref="A3:J3"/>
    <mergeCell ref="A4:J4"/>
    <mergeCell ref="A5:D5"/>
    <mergeCell ref="A7:B10"/>
    <mergeCell ref="C7:C10"/>
    <mergeCell ref="D7:H7"/>
    <mergeCell ref="I7:J8"/>
    <mergeCell ref="D8:D9"/>
    <mergeCell ref="E8:E9"/>
    <mergeCell ref="F8:F9"/>
  </mergeCells>
  <printOptions horizontalCentered="1"/>
  <pageMargins left="0.7" right="0.7" top="0.75" bottom="0.75" header="0.3" footer="0.3"/>
  <pageSetup paperSize="9" scale="72"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fitToPage="1"/>
  </sheetPr>
  <dimension ref="A1:Q55"/>
  <sheetViews>
    <sheetView showGridLines="0" zoomScaleNormal="100" workbookViewId="0"/>
  </sheetViews>
  <sheetFormatPr baseColWidth="10" defaultColWidth="8.85546875" defaultRowHeight="15.95" customHeight="1" x14ac:dyDescent="0.2"/>
  <cols>
    <col min="1" max="3" width="3.7109375" style="97" customWidth="1"/>
    <col min="4" max="4" width="25.85546875" style="97" customWidth="1"/>
    <col min="5" max="5" width="6.7109375" style="155" customWidth="1"/>
    <col min="6" max="11" width="9.7109375" style="156" customWidth="1"/>
    <col min="12" max="12" width="9.7109375" style="157" customWidth="1"/>
    <col min="13" max="13" width="9.7109375" style="97" customWidth="1"/>
    <col min="14" max="16384" width="8.85546875" style="97"/>
  </cols>
  <sheetData>
    <row r="1" spans="1:17" s="91" customFormat="1" ht="36.75" customHeight="1" x14ac:dyDescent="0.2">
      <c r="A1" s="88"/>
      <c r="B1" s="88"/>
      <c r="C1" s="88"/>
      <c r="D1" s="89"/>
      <c r="E1" s="248"/>
      <c r="F1" s="90"/>
      <c r="G1" s="90"/>
      <c r="H1" s="90"/>
      <c r="I1" s="89"/>
      <c r="J1" s="89"/>
      <c r="K1" s="89"/>
      <c r="L1" s="15" t="s">
        <v>6</v>
      </c>
    </row>
    <row r="2" spans="1:17" s="91" customFormat="1" ht="11.25" customHeight="1" x14ac:dyDescent="0.2">
      <c r="A2" s="92"/>
      <c r="B2" s="92"/>
      <c r="C2" s="92"/>
      <c r="D2" s="93"/>
      <c r="E2" s="250"/>
      <c r="F2" s="93"/>
      <c r="G2" s="93"/>
      <c r="H2" s="93"/>
      <c r="I2" s="93"/>
      <c r="J2" s="93"/>
      <c r="K2" s="93"/>
      <c r="L2" s="93"/>
    </row>
    <row r="3" spans="1:17" s="94" customFormat="1" ht="20.100000000000001" customHeight="1" x14ac:dyDescent="0.2">
      <c r="A3" s="570" t="s">
        <v>328</v>
      </c>
      <c r="B3" s="570"/>
      <c r="C3" s="570"/>
      <c r="D3" s="570"/>
      <c r="E3" s="570"/>
      <c r="F3" s="570"/>
      <c r="G3" s="570"/>
      <c r="H3" s="570"/>
      <c r="I3" s="570"/>
      <c r="J3" s="570"/>
      <c r="K3" s="570"/>
      <c r="L3" s="570"/>
    </row>
    <row r="4" spans="1:17" s="94" customFormat="1" ht="12" customHeight="1" x14ac:dyDescent="0.2">
      <c r="A4" s="571" t="s">
        <v>92</v>
      </c>
      <c r="B4" s="571"/>
      <c r="C4" s="571"/>
      <c r="D4" s="571"/>
      <c r="E4" s="571"/>
      <c r="F4" s="571"/>
      <c r="G4" s="571"/>
      <c r="H4" s="571"/>
      <c r="I4" s="571"/>
      <c r="J4" s="571"/>
      <c r="K4" s="571"/>
      <c r="L4" s="571"/>
    </row>
    <row r="5" spans="1:17" s="94" customFormat="1" ht="12" customHeight="1" x14ac:dyDescent="0.2">
      <c r="A5" s="572" t="s">
        <v>57</v>
      </c>
      <c r="B5" s="572"/>
      <c r="C5" s="572"/>
      <c r="D5" s="572"/>
      <c r="E5" s="572"/>
      <c r="F5" s="572"/>
      <c r="G5" s="252"/>
      <c r="H5" s="252"/>
      <c r="I5" s="252"/>
      <c r="J5" s="252"/>
      <c r="K5" s="252"/>
      <c r="L5" s="252"/>
    </row>
    <row r="6" spans="1:17" s="94" customFormat="1" ht="11.25" customHeight="1" x14ac:dyDescent="0.2">
      <c r="A6" s="227"/>
      <c r="B6" s="227"/>
      <c r="C6" s="227"/>
      <c r="D6" s="227"/>
      <c r="E6" s="227"/>
      <c r="F6" s="227"/>
      <c r="G6" s="227"/>
      <c r="H6" s="227"/>
      <c r="I6" s="227"/>
      <c r="J6" s="227"/>
      <c r="K6" s="227"/>
      <c r="L6" s="227"/>
    </row>
    <row r="7" spans="1:17" s="91" customFormat="1" ht="12" customHeight="1" x14ac:dyDescent="0.2">
      <c r="A7" s="575" t="s">
        <v>93</v>
      </c>
      <c r="B7" s="576"/>
      <c r="C7" s="576"/>
      <c r="D7" s="576"/>
      <c r="E7" s="581" t="s">
        <v>94</v>
      </c>
      <c r="F7" s="584" t="s">
        <v>327</v>
      </c>
      <c r="G7" s="585"/>
      <c r="H7" s="585"/>
      <c r="I7" s="585"/>
      <c r="J7" s="586"/>
      <c r="K7" s="587" t="s">
        <v>182</v>
      </c>
      <c r="L7" s="588"/>
      <c r="M7" s="96"/>
      <c r="N7" s="96"/>
      <c r="O7" s="96"/>
      <c r="P7" s="96"/>
      <c r="Q7" s="96"/>
    </row>
    <row r="8" spans="1:17" ht="21.75" customHeight="1" x14ac:dyDescent="0.2">
      <c r="A8" s="577"/>
      <c r="B8" s="578"/>
      <c r="C8" s="578"/>
      <c r="D8" s="578"/>
      <c r="E8" s="582"/>
      <c r="F8" s="591" t="s">
        <v>97</v>
      </c>
      <c r="G8" s="591" t="s">
        <v>98</v>
      </c>
      <c r="H8" s="591" t="s">
        <v>99</v>
      </c>
      <c r="I8" s="591" t="s">
        <v>100</v>
      </c>
      <c r="J8" s="591" t="s">
        <v>101</v>
      </c>
      <c r="K8" s="589"/>
      <c r="L8" s="590"/>
    </row>
    <row r="9" spans="1:17" ht="12" customHeight="1" x14ac:dyDescent="0.2">
      <c r="A9" s="577"/>
      <c r="B9" s="578"/>
      <c r="C9" s="578"/>
      <c r="D9" s="578"/>
      <c r="E9" s="582"/>
      <c r="F9" s="592"/>
      <c r="G9" s="592"/>
      <c r="H9" s="592"/>
      <c r="I9" s="592"/>
      <c r="J9" s="592"/>
      <c r="K9" s="98" t="s">
        <v>102</v>
      </c>
      <c r="L9" s="99" t="s">
        <v>103</v>
      </c>
    </row>
    <row r="10" spans="1:17" ht="12" customHeight="1" x14ac:dyDescent="0.2">
      <c r="A10" s="579"/>
      <c r="B10" s="580"/>
      <c r="C10" s="580"/>
      <c r="D10" s="580"/>
      <c r="E10" s="583"/>
      <c r="F10" s="100">
        <v>1</v>
      </c>
      <c r="G10" s="100">
        <v>2</v>
      </c>
      <c r="H10" s="100">
        <v>3</v>
      </c>
      <c r="I10" s="100">
        <v>4</v>
      </c>
      <c r="J10" s="100">
        <v>5</v>
      </c>
      <c r="K10" s="100">
        <v>6</v>
      </c>
      <c r="L10" s="100">
        <v>7</v>
      </c>
      <c r="M10" s="101"/>
    </row>
    <row r="11" spans="1:17" s="110" customFormat="1" ht="18" customHeight="1" x14ac:dyDescent="0.2">
      <c r="A11" s="255" t="s">
        <v>104</v>
      </c>
      <c r="B11" s="256"/>
      <c r="C11" s="256"/>
      <c r="D11" s="257"/>
      <c r="E11" s="285">
        <v>100</v>
      </c>
      <c r="F11" s="115">
        <v>33724</v>
      </c>
      <c r="G11" s="114">
        <v>33051</v>
      </c>
      <c r="H11" s="114">
        <v>34304</v>
      </c>
      <c r="I11" s="114">
        <v>36096</v>
      </c>
      <c r="J11" s="140">
        <v>35617</v>
      </c>
      <c r="K11" s="114">
        <v>-1893</v>
      </c>
      <c r="L11" s="116">
        <v>-5.3148777269281524</v>
      </c>
    </row>
    <row r="12" spans="1:17" s="110" customFormat="1" ht="24" customHeight="1" x14ac:dyDescent="0.2">
      <c r="A12" s="605" t="s">
        <v>187</v>
      </c>
      <c r="B12" s="606"/>
      <c r="C12" s="606"/>
      <c r="D12" s="607"/>
      <c r="E12" s="113">
        <v>47.669315620922788</v>
      </c>
      <c r="F12" s="115">
        <v>16076</v>
      </c>
      <c r="G12" s="114">
        <v>15727</v>
      </c>
      <c r="H12" s="114">
        <v>16299</v>
      </c>
      <c r="I12" s="114">
        <v>16932</v>
      </c>
      <c r="J12" s="140">
        <v>16689</v>
      </c>
      <c r="K12" s="114">
        <v>-613</v>
      </c>
      <c r="L12" s="116">
        <v>-3.6730780753789922</v>
      </c>
    </row>
    <row r="13" spans="1:17" s="110" customFormat="1" ht="15" customHeight="1" x14ac:dyDescent="0.2">
      <c r="A13" s="120"/>
      <c r="B13" s="608" t="s">
        <v>107</v>
      </c>
      <c r="C13" s="608"/>
      <c r="E13" s="113">
        <v>52.330684379077212</v>
      </c>
      <c r="F13" s="115">
        <v>17648</v>
      </c>
      <c r="G13" s="114">
        <v>17324</v>
      </c>
      <c r="H13" s="114">
        <v>18005</v>
      </c>
      <c r="I13" s="114">
        <v>19164</v>
      </c>
      <c r="J13" s="140">
        <v>18928</v>
      </c>
      <c r="K13" s="114">
        <v>-1280</v>
      </c>
      <c r="L13" s="116">
        <v>-6.7624683009298394</v>
      </c>
    </row>
    <row r="14" spans="1:17" s="110" customFormat="1" ht="22.5" customHeight="1" x14ac:dyDescent="0.2">
      <c r="A14" s="605" t="s">
        <v>188</v>
      </c>
      <c r="B14" s="606"/>
      <c r="C14" s="606"/>
      <c r="D14" s="607"/>
      <c r="E14" s="113">
        <v>23.247538844739651</v>
      </c>
      <c r="F14" s="115">
        <v>7840</v>
      </c>
      <c r="G14" s="114">
        <v>7758</v>
      </c>
      <c r="H14" s="114">
        <v>8218</v>
      </c>
      <c r="I14" s="114">
        <v>8767</v>
      </c>
      <c r="J14" s="140">
        <v>8403</v>
      </c>
      <c r="K14" s="114">
        <v>-563</v>
      </c>
      <c r="L14" s="116">
        <v>-6.6999880994882783</v>
      </c>
    </row>
    <row r="15" spans="1:17" s="110" customFormat="1" ht="15" customHeight="1" x14ac:dyDescent="0.2">
      <c r="A15" s="120"/>
      <c r="B15" s="119"/>
      <c r="C15" s="258" t="s">
        <v>106</v>
      </c>
      <c r="E15" s="113">
        <v>47.908163265306122</v>
      </c>
      <c r="F15" s="115">
        <v>3756</v>
      </c>
      <c r="G15" s="114">
        <v>3771</v>
      </c>
      <c r="H15" s="114">
        <v>4022</v>
      </c>
      <c r="I15" s="114">
        <v>4211</v>
      </c>
      <c r="J15" s="140">
        <v>4035</v>
      </c>
      <c r="K15" s="114">
        <v>-279</v>
      </c>
      <c r="L15" s="116">
        <v>-6.9144981412639401</v>
      </c>
    </row>
    <row r="16" spans="1:17" s="110" customFormat="1" ht="15" customHeight="1" x14ac:dyDescent="0.2">
      <c r="A16" s="120"/>
      <c r="B16" s="119"/>
      <c r="C16" s="258" t="s">
        <v>107</v>
      </c>
      <c r="E16" s="113">
        <v>52.091836734693878</v>
      </c>
      <c r="F16" s="115">
        <v>4084</v>
      </c>
      <c r="G16" s="114">
        <v>3987</v>
      </c>
      <c r="H16" s="114">
        <v>4196</v>
      </c>
      <c r="I16" s="114">
        <v>4556</v>
      </c>
      <c r="J16" s="140">
        <v>4368</v>
      </c>
      <c r="K16" s="114">
        <v>-284</v>
      </c>
      <c r="L16" s="116">
        <v>-6.5018315018315018</v>
      </c>
    </row>
    <row r="17" spans="1:12" s="110" customFormat="1" ht="15" customHeight="1" x14ac:dyDescent="0.2">
      <c r="A17" s="120"/>
      <c r="B17" s="121" t="s">
        <v>109</v>
      </c>
      <c r="C17" s="258"/>
      <c r="E17" s="113">
        <v>44.902739888506702</v>
      </c>
      <c r="F17" s="115">
        <v>15143</v>
      </c>
      <c r="G17" s="114">
        <v>14699</v>
      </c>
      <c r="H17" s="114">
        <v>15124</v>
      </c>
      <c r="I17" s="114">
        <v>15890</v>
      </c>
      <c r="J17" s="140">
        <v>15765</v>
      </c>
      <c r="K17" s="114">
        <v>-622</v>
      </c>
      <c r="L17" s="116">
        <v>-3.9454487789406913</v>
      </c>
    </row>
    <row r="18" spans="1:12" s="110" customFormat="1" ht="15" customHeight="1" x14ac:dyDescent="0.2">
      <c r="A18" s="120"/>
      <c r="B18" s="119"/>
      <c r="C18" s="258" t="s">
        <v>106</v>
      </c>
      <c r="E18" s="113">
        <v>47.064650333487421</v>
      </c>
      <c r="F18" s="115">
        <v>7127</v>
      </c>
      <c r="G18" s="114">
        <v>6811</v>
      </c>
      <c r="H18" s="114">
        <v>6957</v>
      </c>
      <c r="I18" s="114">
        <v>7253</v>
      </c>
      <c r="J18" s="140">
        <v>7172</v>
      </c>
      <c r="K18" s="114">
        <v>-45</v>
      </c>
      <c r="L18" s="116">
        <v>-0.62744004461795877</v>
      </c>
    </row>
    <row r="19" spans="1:12" s="110" customFormat="1" ht="15" customHeight="1" x14ac:dyDescent="0.2">
      <c r="A19" s="120"/>
      <c r="B19" s="119"/>
      <c r="C19" s="258" t="s">
        <v>107</v>
      </c>
      <c r="E19" s="113">
        <v>52.935349666512579</v>
      </c>
      <c r="F19" s="115">
        <v>8016</v>
      </c>
      <c r="G19" s="114">
        <v>7888</v>
      </c>
      <c r="H19" s="114">
        <v>8167</v>
      </c>
      <c r="I19" s="114">
        <v>8637</v>
      </c>
      <c r="J19" s="140">
        <v>8593</v>
      </c>
      <c r="K19" s="114">
        <v>-577</v>
      </c>
      <c r="L19" s="116">
        <v>-6.7147678342837196</v>
      </c>
    </row>
    <row r="20" spans="1:12" s="110" customFormat="1" ht="15" customHeight="1" x14ac:dyDescent="0.2">
      <c r="A20" s="120"/>
      <c r="B20" s="121" t="s">
        <v>110</v>
      </c>
      <c r="C20" s="258"/>
      <c r="E20" s="113">
        <v>13.388091566836675</v>
      </c>
      <c r="F20" s="115">
        <v>4515</v>
      </c>
      <c r="G20" s="114">
        <v>4460</v>
      </c>
      <c r="H20" s="114">
        <v>4652</v>
      </c>
      <c r="I20" s="114">
        <v>4869</v>
      </c>
      <c r="J20" s="140">
        <v>4992</v>
      </c>
      <c r="K20" s="114">
        <v>-477</v>
      </c>
      <c r="L20" s="116">
        <v>-9.5552884615384617</v>
      </c>
    </row>
    <row r="21" spans="1:12" s="110" customFormat="1" ht="15" customHeight="1" x14ac:dyDescent="0.2">
      <c r="A21" s="120"/>
      <c r="B21" s="119"/>
      <c r="C21" s="258" t="s">
        <v>106</v>
      </c>
      <c r="E21" s="113">
        <v>41.06312292358804</v>
      </c>
      <c r="F21" s="115">
        <v>1854</v>
      </c>
      <c r="G21" s="114">
        <v>1846</v>
      </c>
      <c r="H21" s="114">
        <v>1951</v>
      </c>
      <c r="I21" s="114">
        <v>2013</v>
      </c>
      <c r="J21" s="140">
        <v>2061</v>
      </c>
      <c r="K21" s="114">
        <v>-207</v>
      </c>
      <c r="L21" s="116">
        <v>-10.043668122270743</v>
      </c>
    </row>
    <row r="22" spans="1:12" s="110" customFormat="1" ht="15" customHeight="1" x14ac:dyDescent="0.2">
      <c r="A22" s="120"/>
      <c r="B22" s="119"/>
      <c r="C22" s="258" t="s">
        <v>107</v>
      </c>
      <c r="E22" s="113">
        <v>58.93687707641196</v>
      </c>
      <c r="F22" s="115">
        <v>2661</v>
      </c>
      <c r="G22" s="114">
        <v>2614</v>
      </c>
      <c r="H22" s="114">
        <v>2701</v>
      </c>
      <c r="I22" s="114">
        <v>2856</v>
      </c>
      <c r="J22" s="140">
        <v>2931</v>
      </c>
      <c r="K22" s="114">
        <v>-270</v>
      </c>
      <c r="L22" s="116">
        <v>-9.2118730808597746</v>
      </c>
    </row>
    <row r="23" spans="1:12" s="110" customFormat="1" ht="15" customHeight="1" x14ac:dyDescent="0.2">
      <c r="A23" s="120"/>
      <c r="B23" s="121" t="s">
        <v>111</v>
      </c>
      <c r="C23" s="258"/>
      <c r="E23" s="113">
        <v>18.461629699916973</v>
      </c>
      <c r="F23" s="115">
        <v>6226</v>
      </c>
      <c r="G23" s="114">
        <v>6134</v>
      </c>
      <c r="H23" s="114">
        <v>6310</v>
      </c>
      <c r="I23" s="114">
        <v>6570</v>
      </c>
      <c r="J23" s="140">
        <v>6457</v>
      </c>
      <c r="K23" s="114">
        <v>-231</v>
      </c>
      <c r="L23" s="116">
        <v>-3.5775127768313459</v>
      </c>
    </row>
    <row r="24" spans="1:12" s="110" customFormat="1" ht="15" customHeight="1" x14ac:dyDescent="0.2">
      <c r="A24" s="120"/>
      <c r="B24" s="119"/>
      <c r="C24" s="258" t="s">
        <v>106</v>
      </c>
      <c r="E24" s="113">
        <v>53.629938965628014</v>
      </c>
      <c r="F24" s="115">
        <v>3339</v>
      </c>
      <c r="G24" s="114">
        <v>3299</v>
      </c>
      <c r="H24" s="114">
        <v>3369</v>
      </c>
      <c r="I24" s="114">
        <v>3455</v>
      </c>
      <c r="J24" s="140">
        <v>3421</v>
      </c>
      <c r="K24" s="114">
        <v>-82</v>
      </c>
      <c r="L24" s="116">
        <v>-2.3969599532300498</v>
      </c>
    </row>
    <row r="25" spans="1:12" s="110" customFormat="1" ht="15" customHeight="1" x14ac:dyDescent="0.2">
      <c r="A25" s="120"/>
      <c r="B25" s="119"/>
      <c r="C25" s="258" t="s">
        <v>107</v>
      </c>
      <c r="E25" s="113">
        <v>46.370061034371986</v>
      </c>
      <c r="F25" s="115">
        <v>2887</v>
      </c>
      <c r="G25" s="114">
        <v>2835</v>
      </c>
      <c r="H25" s="114">
        <v>2941</v>
      </c>
      <c r="I25" s="114">
        <v>3115</v>
      </c>
      <c r="J25" s="140">
        <v>3036</v>
      </c>
      <c r="K25" s="114">
        <v>-149</v>
      </c>
      <c r="L25" s="116">
        <v>-4.9077733860342558</v>
      </c>
    </row>
    <row r="26" spans="1:12" s="110" customFormat="1" ht="15" customHeight="1" x14ac:dyDescent="0.2">
      <c r="A26" s="120"/>
      <c r="C26" s="121" t="s">
        <v>189</v>
      </c>
      <c r="D26" s="110" t="s">
        <v>190</v>
      </c>
      <c r="E26" s="113">
        <v>1.7672873917684735</v>
      </c>
      <c r="F26" s="115">
        <v>596</v>
      </c>
      <c r="G26" s="114">
        <v>609</v>
      </c>
      <c r="H26" s="114">
        <v>645</v>
      </c>
      <c r="I26" s="114">
        <v>678</v>
      </c>
      <c r="J26" s="140">
        <v>681</v>
      </c>
      <c r="K26" s="114">
        <v>-85</v>
      </c>
      <c r="L26" s="116">
        <v>-12.481644640234949</v>
      </c>
    </row>
    <row r="27" spans="1:12" s="110" customFormat="1" ht="15" customHeight="1" x14ac:dyDescent="0.2">
      <c r="A27" s="120"/>
      <c r="B27" s="119"/>
      <c r="D27" s="259" t="s">
        <v>106</v>
      </c>
      <c r="E27" s="113">
        <v>50.838926174496642</v>
      </c>
      <c r="F27" s="115">
        <v>303</v>
      </c>
      <c r="G27" s="114">
        <v>298</v>
      </c>
      <c r="H27" s="114">
        <v>327</v>
      </c>
      <c r="I27" s="114">
        <v>330</v>
      </c>
      <c r="J27" s="140">
        <v>350</v>
      </c>
      <c r="K27" s="114">
        <v>-47</v>
      </c>
      <c r="L27" s="116">
        <v>-13.428571428571429</v>
      </c>
    </row>
    <row r="28" spans="1:12" s="110" customFormat="1" ht="15" customHeight="1" x14ac:dyDescent="0.2">
      <c r="A28" s="120"/>
      <c r="B28" s="119"/>
      <c r="D28" s="259" t="s">
        <v>107</v>
      </c>
      <c r="E28" s="113">
        <v>49.161073825503358</v>
      </c>
      <c r="F28" s="115">
        <v>293</v>
      </c>
      <c r="G28" s="114">
        <v>311</v>
      </c>
      <c r="H28" s="114">
        <v>318</v>
      </c>
      <c r="I28" s="114">
        <v>348</v>
      </c>
      <c r="J28" s="140">
        <v>331</v>
      </c>
      <c r="K28" s="114">
        <v>-38</v>
      </c>
      <c r="L28" s="116">
        <v>-11.48036253776435</v>
      </c>
    </row>
    <row r="29" spans="1:12" s="110" customFormat="1" ht="24" customHeight="1" x14ac:dyDescent="0.2">
      <c r="A29" s="605" t="s">
        <v>191</v>
      </c>
      <c r="B29" s="606"/>
      <c r="C29" s="606"/>
      <c r="D29" s="607"/>
      <c r="E29" s="113">
        <v>91.31775590084213</v>
      </c>
      <c r="F29" s="115">
        <v>30796</v>
      </c>
      <c r="G29" s="114">
        <v>30344</v>
      </c>
      <c r="H29" s="114">
        <v>31432</v>
      </c>
      <c r="I29" s="114">
        <v>33093</v>
      </c>
      <c r="J29" s="140">
        <v>32672</v>
      </c>
      <c r="K29" s="114">
        <v>-1876</v>
      </c>
      <c r="L29" s="116">
        <v>-5.7419196865817828</v>
      </c>
    </row>
    <row r="30" spans="1:12" s="110" customFormat="1" ht="15" customHeight="1" x14ac:dyDescent="0.2">
      <c r="A30" s="120"/>
      <c r="B30" s="119"/>
      <c r="C30" s="258" t="s">
        <v>106</v>
      </c>
      <c r="E30" s="113">
        <v>46.622938043901804</v>
      </c>
      <c r="F30" s="115">
        <v>14358</v>
      </c>
      <c r="G30" s="114">
        <v>14198</v>
      </c>
      <c r="H30" s="114">
        <v>14658</v>
      </c>
      <c r="I30" s="114">
        <v>15209</v>
      </c>
      <c r="J30" s="140">
        <v>15041</v>
      </c>
      <c r="K30" s="114">
        <v>-683</v>
      </c>
      <c r="L30" s="116">
        <v>-4.5409214812844887</v>
      </c>
    </row>
    <row r="31" spans="1:12" s="110" customFormat="1" ht="15" customHeight="1" x14ac:dyDescent="0.2">
      <c r="A31" s="120"/>
      <c r="B31" s="119"/>
      <c r="C31" s="258" t="s">
        <v>107</v>
      </c>
      <c r="E31" s="113">
        <v>53.377061956098196</v>
      </c>
      <c r="F31" s="115">
        <v>16438</v>
      </c>
      <c r="G31" s="114">
        <v>16146</v>
      </c>
      <c r="H31" s="114">
        <v>16774</v>
      </c>
      <c r="I31" s="114">
        <v>17884</v>
      </c>
      <c r="J31" s="140">
        <v>17631</v>
      </c>
      <c r="K31" s="114">
        <v>-1193</v>
      </c>
      <c r="L31" s="116">
        <v>-6.766490839997731</v>
      </c>
    </row>
    <row r="32" spans="1:12" s="110" customFormat="1" ht="15" customHeight="1" x14ac:dyDescent="0.2">
      <c r="A32" s="120"/>
      <c r="B32" s="119" t="s">
        <v>117</v>
      </c>
      <c r="C32" s="258"/>
      <c r="E32" s="113">
        <v>8.554738465187997</v>
      </c>
      <c r="F32" s="114">
        <v>2885</v>
      </c>
      <c r="G32" s="114">
        <v>2664</v>
      </c>
      <c r="H32" s="114">
        <v>2829</v>
      </c>
      <c r="I32" s="114">
        <v>2951</v>
      </c>
      <c r="J32" s="140">
        <v>2897</v>
      </c>
      <c r="K32" s="114">
        <v>-12</v>
      </c>
      <c r="L32" s="116">
        <v>-0.41422160856057993</v>
      </c>
    </row>
    <row r="33" spans="1:12" s="110" customFormat="1" ht="15" customHeight="1" x14ac:dyDescent="0.2">
      <c r="A33" s="120"/>
      <c r="B33" s="119"/>
      <c r="C33" s="258" t="s">
        <v>106</v>
      </c>
      <c r="E33" s="113">
        <v>58.821490467937608</v>
      </c>
      <c r="F33" s="114">
        <v>1697</v>
      </c>
      <c r="G33" s="114">
        <v>1514</v>
      </c>
      <c r="H33" s="114">
        <v>1626</v>
      </c>
      <c r="I33" s="114">
        <v>1703</v>
      </c>
      <c r="J33" s="140">
        <v>1630</v>
      </c>
      <c r="K33" s="114">
        <v>67</v>
      </c>
      <c r="L33" s="116">
        <v>4.110429447852761</v>
      </c>
    </row>
    <row r="34" spans="1:12" s="110" customFormat="1" ht="15" customHeight="1" x14ac:dyDescent="0.2">
      <c r="A34" s="120"/>
      <c r="B34" s="119"/>
      <c r="C34" s="258" t="s">
        <v>107</v>
      </c>
      <c r="E34" s="113">
        <v>41.178509532062392</v>
      </c>
      <c r="F34" s="114">
        <v>1188</v>
      </c>
      <c r="G34" s="114">
        <v>1150</v>
      </c>
      <c r="H34" s="114">
        <v>1203</v>
      </c>
      <c r="I34" s="114">
        <v>1248</v>
      </c>
      <c r="J34" s="140">
        <v>1267</v>
      </c>
      <c r="K34" s="114">
        <v>-79</v>
      </c>
      <c r="L34" s="116">
        <v>-6.235201262825572</v>
      </c>
    </row>
    <row r="35" spans="1:12" s="110" customFormat="1" ht="24" customHeight="1" x14ac:dyDescent="0.2">
      <c r="A35" s="605" t="s">
        <v>194</v>
      </c>
      <c r="B35" s="606"/>
      <c r="C35" s="606"/>
      <c r="D35" s="607"/>
      <c r="E35" s="113">
        <v>20.907958723757563</v>
      </c>
      <c r="F35" s="114">
        <v>7051</v>
      </c>
      <c r="G35" s="114">
        <v>6968</v>
      </c>
      <c r="H35" s="114">
        <v>7273</v>
      </c>
      <c r="I35" s="114">
        <v>7665</v>
      </c>
      <c r="J35" s="114">
        <v>7446</v>
      </c>
      <c r="K35" s="318">
        <v>-395</v>
      </c>
      <c r="L35" s="319">
        <v>-5.3048616706956757</v>
      </c>
    </row>
    <row r="36" spans="1:12" s="110" customFormat="1" ht="15" customHeight="1" x14ac:dyDescent="0.2">
      <c r="A36" s="120"/>
      <c r="B36" s="119"/>
      <c r="C36" s="258" t="s">
        <v>106</v>
      </c>
      <c r="E36" s="113">
        <v>51.482059282371296</v>
      </c>
      <c r="F36" s="114">
        <v>3630</v>
      </c>
      <c r="G36" s="114">
        <v>3614</v>
      </c>
      <c r="H36" s="114">
        <v>3774</v>
      </c>
      <c r="I36" s="114">
        <v>3927</v>
      </c>
      <c r="J36" s="114">
        <v>3791</v>
      </c>
      <c r="K36" s="318">
        <v>-161</v>
      </c>
      <c r="L36" s="116">
        <v>-4.2469005539435507</v>
      </c>
    </row>
    <row r="37" spans="1:12" s="110" customFormat="1" ht="15" customHeight="1" x14ac:dyDescent="0.2">
      <c r="A37" s="120"/>
      <c r="B37" s="119"/>
      <c r="C37" s="258" t="s">
        <v>107</v>
      </c>
      <c r="E37" s="113">
        <v>48.517940717628704</v>
      </c>
      <c r="F37" s="114">
        <v>3421</v>
      </c>
      <c r="G37" s="114">
        <v>3354</v>
      </c>
      <c r="H37" s="114">
        <v>3499</v>
      </c>
      <c r="I37" s="114">
        <v>3738</v>
      </c>
      <c r="J37" s="140">
        <v>3655</v>
      </c>
      <c r="K37" s="114">
        <v>-234</v>
      </c>
      <c r="L37" s="116">
        <v>-6.4021887824897403</v>
      </c>
    </row>
    <row r="38" spans="1:12" s="110" customFormat="1" ht="15" customHeight="1" x14ac:dyDescent="0.2">
      <c r="A38" s="120"/>
      <c r="B38" s="119" t="s">
        <v>329</v>
      </c>
      <c r="C38" s="258"/>
      <c r="E38" s="113">
        <v>48.05479777013403</v>
      </c>
      <c r="F38" s="114">
        <v>16206</v>
      </c>
      <c r="G38" s="114">
        <v>15889</v>
      </c>
      <c r="H38" s="114">
        <v>16349</v>
      </c>
      <c r="I38" s="114">
        <v>17122</v>
      </c>
      <c r="J38" s="140">
        <v>16836</v>
      </c>
      <c r="K38" s="114">
        <v>-630</v>
      </c>
      <c r="L38" s="116">
        <v>-3.7419814682822525</v>
      </c>
    </row>
    <row r="39" spans="1:12" s="110" customFormat="1" ht="15" customHeight="1" x14ac:dyDescent="0.2">
      <c r="A39" s="120"/>
      <c r="B39" s="119"/>
      <c r="C39" s="258" t="s">
        <v>106</v>
      </c>
      <c r="E39" s="113">
        <v>45.470813279032456</v>
      </c>
      <c r="F39" s="115">
        <v>7369</v>
      </c>
      <c r="G39" s="114">
        <v>7183</v>
      </c>
      <c r="H39" s="114">
        <v>7352</v>
      </c>
      <c r="I39" s="114">
        <v>7613</v>
      </c>
      <c r="J39" s="140">
        <v>7483</v>
      </c>
      <c r="K39" s="114">
        <v>-114</v>
      </c>
      <c r="L39" s="116">
        <v>-1.5234531604971269</v>
      </c>
    </row>
    <row r="40" spans="1:12" s="110" customFormat="1" ht="15" customHeight="1" x14ac:dyDescent="0.2">
      <c r="A40" s="120"/>
      <c r="B40" s="119"/>
      <c r="C40" s="258" t="s">
        <v>107</v>
      </c>
      <c r="E40" s="113">
        <v>54.529186720967544</v>
      </c>
      <c r="F40" s="115">
        <v>8837</v>
      </c>
      <c r="G40" s="114">
        <v>8706</v>
      </c>
      <c r="H40" s="114">
        <v>8997</v>
      </c>
      <c r="I40" s="114">
        <v>9509</v>
      </c>
      <c r="J40" s="140">
        <v>9353</v>
      </c>
      <c r="K40" s="114">
        <v>-516</v>
      </c>
      <c r="L40" s="116">
        <v>-5.5169464342991557</v>
      </c>
    </row>
    <row r="41" spans="1:12" s="110" customFormat="1" ht="15" customHeight="1" x14ac:dyDescent="0.2">
      <c r="A41" s="120"/>
      <c r="B41" s="320" t="s">
        <v>514</v>
      </c>
      <c r="C41" s="258"/>
      <c r="E41" s="113">
        <v>16.807021705610246</v>
      </c>
      <c r="F41" s="115">
        <v>5668</v>
      </c>
      <c r="G41" s="114">
        <v>5543</v>
      </c>
      <c r="H41" s="114">
        <v>5675</v>
      </c>
      <c r="I41" s="114">
        <v>5801</v>
      </c>
      <c r="J41" s="140">
        <v>5804</v>
      </c>
      <c r="K41" s="114">
        <v>-136</v>
      </c>
      <c r="L41" s="116">
        <v>-2.3432115782219158</v>
      </c>
    </row>
    <row r="42" spans="1:12" s="110" customFormat="1" ht="15" customHeight="1" x14ac:dyDescent="0.2">
      <c r="A42" s="120"/>
      <c r="B42" s="119"/>
      <c r="C42" s="268" t="s">
        <v>106</v>
      </c>
      <c r="D42" s="182"/>
      <c r="E42" s="113">
        <v>49.15314043754411</v>
      </c>
      <c r="F42" s="115">
        <v>2786</v>
      </c>
      <c r="G42" s="114">
        <v>2714</v>
      </c>
      <c r="H42" s="114">
        <v>2783</v>
      </c>
      <c r="I42" s="114">
        <v>2800</v>
      </c>
      <c r="J42" s="140">
        <v>2805</v>
      </c>
      <c r="K42" s="114">
        <v>-19</v>
      </c>
      <c r="L42" s="116">
        <v>-0.67736185383244207</v>
      </c>
    </row>
    <row r="43" spans="1:12" s="110" customFormat="1" ht="15" customHeight="1" x14ac:dyDescent="0.2">
      <c r="A43" s="120"/>
      <c r="B43" s="119"/>
      <c r="C43" s="268" t="s">
        <v>107</v>
      </c>
      <c r="D43" s="182"/>
      <c r="E43" s="113">
        <v>50.84685956245589</v>
      </c>
      <c r="F43" s="115">
        <v>2882</v>
      </c>
      <c r="G43" s="114">
        <v>2829</v>
      </c>
      <c r="H43" s="114">
        <v>2892</v>
      </c>
      <c r="I43" s="114">
        <v>3001</v>
      </c>
      <c r="J43" s="140">
        <v>2999</v>
      </c>
      <c r="K43" s="114">
        <v>-117</v>
      </c>
      <c r="L43" s="116">
        <v>-3.9013004334778261</v>
      </c>
    </row>
    <row r="44" spans="1:12" s="110" customFormat="1" ht="15" customHeight="1" x14ac:dyDescent="0.2">
      <c r="A44" s="120"/>
      <c r="B44" s="119" t="s">
        <v>207</v>
      </c>
      <c r="C44" s="268"/>
      <c r="D44" s="182"/>
      <c r="E44" s="113">
        <v>14.230221800498162</v>
      </c>
      <c r="F44" s="115">
        <v>4799</v>
      </c>
      <c r="G44" s="114">
        <v>4651</v>
      </c>
      <c r="H44" s="114">
        <v>5007</v>
      </c>
      <c r="I44" s="114">
        <v>5508</v>
      </c>
      <c r="J44" s="140">
        <v>5531</v>
      </c>
      <c r="K44" s="114">
        <v>-732</v>
      </c>
      <c r="L44" s="116">
        <v>-13.234496474416924</v>
      </c>
    </row>
    <row r="45" spans="1:12" s="110" customFormat="1" ht="15" customHeight="1" x14ac:dyDescent="0.2">
      <c r="A45" s="120"/>
      <c r="B45" s="119"/>
      <c r="C45" s="268" t="s">
        <v>106</v>
      </c>
      <c r="D45" s="182"/>
      <c r="E45" s="113">
        <v>47.73911231506564</v>
      </c>
      <c r="F45" s="115">
        <v>2291</v>
      </c>
      <c r="G45" s="114">
        <v>2216</v>
      </c>
      <c r="H45" s="114">
        <v>2390</v>
      </c>
      <c r="I45" s="114">
        <v>2592</v>
      </c>
      <c r="J45" s="140">
        <v>2610</v>
      </c>
      <c r="K45" s="114">
        <v>-319</v>
      </c>
      <c r="L45" s="116">
        <v>-12.222222222222221</v>
      </c>
    </row>
    <row r="46" spans="1:12" s="110" customFormat="1" ht="15" customHeight="1" x14ac:dyDescent="0.2">
      <c r="A46" s="123"/>
      <c r="B46" s="124"/>
      <c r="C46" s="260" t="s">
        <v>107</v>
      </c>
      <c r="D46" s="261"/>
      <c r="E46" s="125">
        <v>52.26088768493436</v>
      </c>
      <c r="F46" s="143">
        <v>2508</v>
      </c>
      <c r="G46" s="144">
        <v>2435</v>
      </c>
      <c r="H46" s="144">
        <v>2617</v>
      </c>
      <c r="I46" s="144">
        <v>2916</v>
      </c>
      <c r="J46" s="145">
        <v>2921</v>
      </c>
      <c r="K46" s="144">
        <v>-413</v>
      </c>
      <c r="L46" s="146">
        <v>-14.138993495378296</v>
      </c>
    </row>
    <row r="47" spans="1:12" s="269" customFormat="1" ht="11.25" customHeight="1" x14ac:dyDescent="0.2">
      <c r="B47" s="270"/>
      <c r="C47" s="270"/>
      <c r="D47" s="271"/>
      <c r="E47" s="271"/>
      <c r="F47" s="272"/>
      <c r="G47" s="272"/>
      <c r="H47" s="272"/>
      <c r="I47" s="272"/>
      <c r="J47" s="272"/>
      <c r="K47" s="272"/>
      <c r="L47" s="150" t="s">
        <v>45</v>
      </c>
    </row>
    <row r="48" spans="1:12" s="151" customFormat="1" ht="12.75" customHeight="1" x14ac:dyDescent="0.15">
      <c r="A48" s="152" t="s">
        <v>208</v>
      </c>
      <c r="B48" s="192"/>
      <c r="C48" s="192"/>
      <c r="D48" s="192"/>
      <c r="E48" s="273"/>
      <c r="F48" s="274"/>
      <c r="G48" s="274"/>
      <c r="H48" s="274"/>
      <c r="I48" s="274"/>
      <c r="J48" s="274"/>
      <c r="K48" s="274"/>
      <c r="L48" s="276"/>
    </row>
    <row r="49" spans="1:12" ht="11.25" x14ac:dyDescent="0.2">
      <c r="A49" s="277" t="s">
        <v>330</v>
      </c>
      <c r="B49" s="192"/>
      <c r="C49" s="192"/>
      <c r="D49" s="192"/>
      <c r="E49" s="273"/>
      <c r="F49" s="274"/>
      <c r="G49" s="274"/>
      <c r="H49" s="274"/>
      <c r="I49" s="274"/>
      <c r="J49" s="274"/>
      <c r="K49" s="274"/>
      <c r="L49" s="276"/>
    </row>
    <row r="50" spans="1:12" ht="14.25" customHeight="1" x14ac:dyDescent="0.2">
      <c r="A50" s="535" t="s">
        <v>515</v>
      </c>
      <c r="B50" s="192"/>
      <c r="C50" s="192"/>
      <c r="D50" s="192"/>
      <c r="E50" s="273"/>
      <c r="F50" s="274"/>
      <c r="G50" s="274"/>
      <c r="H50" s="274"/>
      <c r="I50" s="274"/>
      <c r="J50" s="274"/>
      <c r="K50" s="274"/>
      <c r="L50" s="276"/>
    </row>
    <row r="51" spans="1:12" ht="18.75" customHeight="1" x14ac:dyDescent="0.2">
      <c r="A51" s="567" t="s">
        <v>212</v>
      </c>
      <c r="B51" s="567"/>
      <c r="C51" s="567"/>
      <c r="D51" s="567"/>
      <c r="E51" s="567"/>
      <c r="F51" s="567"/>
      <c r="G51" s="567"/>
      <c r="H51" s="567"/>
      <c r="I51" s="567"/>
      <c r="J51" s="567"/>
      <c r="K51" s="567"/>
      <c r="L51" s="567"/>
    </row>
    <row r="52" spans="1:12" ht="11.25" x14ac:dyDescent="0.2">
      <c r="A52" s="567" t="s">
        <v>213</v>
      </c>
      <c r="B52" s="567"/>
      <c r="C52" s="567"/>
      <c r="D52" s="567"/>
      <c r="E52" s="567"/>
      <c r="F52" s="567"/>
      <c r="G52" s="567"/>
      <c r="H52" s="567"/>
      <c r="I52" s="567"/>
      <c r="J52" s="567"/>
      <c r="K52" s="567"/>
      <c r="L52" s="567"/>
    </row>
    <row r="53" spans="1:12" ht="11.25" x14ac:dyDescent="0.2">
      <c r="A53" s="620"/>
      <c r="B53" s="620"/>
      <c r="C53" s="620"/>
      <c r="D53" s="620"/>
      <c r="E53" s="620"/>
      <c r="F53" s="620"/>
      <c r="G53" s="620"/>
      <c r="H53" s="620"/>
      <c r="I53" s="620"/>
      <c r="J53" s="620"/>
      <c r="K53" s="620"/>
      <c r="L53" s="620"/>
    </row>
    <row r="54" spans="1:12" ht="21" customHeight="1" x14ac:dyDescent="0.2">
      <c r="A54" s="603"/>
      <c r="B54" s="603"/>
      <c r="C54" s="603"/>
      <c r="D54" s="603"/>
      <c r="E54" s="603"/>
      <c r="F54" s="603"/>
      <c r="G54" s="603"/>
      <c r="H54" s="603"/>
      <c r="I54" s="603"/>
      <c r="J54" s="603"/>
      <c r="K54" s="603"/>
      <c r="L54" s="603"/>
    </row>
    <row r="55" spans="1:12" ht="12.75" customHeight="1" x14ac:dyDescent="0.2"/>
  </sheetData>
  <mergeCells count="21">
    <mergeCell ref="A35:D35"/>
    <mergeCell ref="A51:L51"/>
    <mergeCell ref="A52:L52"/>
    <mergeCell ref="A53:L53"/>
    <mergeCell ref="A54:L54"/>
    <mergeCell ref="A29:D29"/>
    <mergeCell ref="A3:L3"/>
    <mergeCell ref="A4:L4"/>
    <mergeCell ref="A5:F5"/>
    <mergeCell ref="A7:D10"/>
    <mergeCell ref="E7:E10"/>
    <mergeCell ref="F7:J7"/>
    <mergeCell ref="K7:L8"/>
    <mergeCell ref="F8:F9"/>
    <mergeCell ref="G8:G9"/>
    <mergeCell ref="H8:H9"/>
    <mergeCell ref="I8:I9"/>
    <mergeCell ref="J8:J9"/>
    <mergeCell ref="A12:D12"/>
    <mergeCell ref="B13:C13"/>
    <mergeCell ref="A14:D14"/>
  </mergeCells>
  <printOptions horizontalCentered="1"/>
  <pageMargins left="0.7" right="0.7" top="0.75" bottom="0.75" header="0.3" footer="0.3"/>
  <pageSetup paperSize="9" scale="7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pageSetUpPr fitToPage="1"/>
  </sheetPr>
  <dimension ref="A1:O43"/>
  <sheetViews>
    <sheetView showGridLines="0" zoomScaleNormal="100" workbookViewId="0"/>
  </sheetViews>
  <sheetFormatPr baseColWidth="10" defaultColWidth="8.85546875" defaultRowHeight="15.95" customHeight="1" x14ac:dyDescent="0.2"/>
  <cols>
    <col min="1" max="1" width="9.7109375" style="97" customWidth="1"/>
    <col min="2" max="2" width="48.7109375" style="97"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5" s="91" customFormat="1" ht="36.75" customHeight="1" x14ac:dyDescent="0.2">
      <c r="A1" s="88"/>
      <c r="B1" s="89"/>
      <c r="C1" s="248"/>
      <c r="D1" s="90"/>
      <c r="E1" s="90"/>
      <c r="F1" s="90"/>
      <c r="G1" s="89"/>
      <c r="H1" s="89"/>
      <c r="I1" s="89"/>
      <c r="J1" s="15" t="s">
        <v>6</v>
      </c>
    </row>
    <row r="2" spans="1:15" s="91" customFormat="1" ht="11.25" customHeight="1" x14ac:dyDescent="0.2">
      <c r="A2" s="92"/>
      <c r="B2" s="93"/>
      <c r="C2" s="250"/>
      <c r="D2" s="93"/>
      <c r="E2" s="93"/>
      <c r="F2" s="93"/>
      <c r="G2" s="93"/>
      <c r="H2" s="93"/>
      <c r="I2" s="93"/>
      <c r="J2" s="93"/>
    </row>
    <row r="3" spans="1:15" s="94" customFormat="1" ht="20.100000000000001" customHeight="1" x14ac:dyDescent="0.2">
      <c r="A3" s="570" t="s">
        <v>331</v>
      </c>
      <c r="B3" s="570"/>
      <c r="C3" s="570"/>
      <c r="D3" s="570"/>
      <c r="E3" s="570"/>
      <c r="F3" s="570"/>
      <c r="G3" s="570"/>
      <c r="H3" s="570"/>
      <c r="I3" s="570"/>
      <c r="J3" s="570"/>
    </row>
    <row r="4" spans="1:15" s="94" customFormat="1" ht="12" customHeight="1" x14ac:dyDescent="0.2">
      <c r="A4" s="571" t="s">
        <v>92</v>
      </c>
      <c r="B4" s="571"/>
      <c r="C4" s="571"/>
      <c r="D4" s="571"/>
      <c r="E4" s="571"/>
      <c r="F4" s="571"/>
      <c r="G4" s="571"/>
      <c r="H4" s="571"/>
      <c r="I4" s="571"/>
      <c r="J4" s="571"/>
    </row>
    <row r="5" spans="1:15" s="94" customFormat="1" ht="12" customHeight="1" x14ac:dyDescent="0.2">
      <c r="A5" s="572" t="s">
        <v>57</v>
      </c>
      <c r="B5" s="572"/>
      <c r="C5" s="572"/>
      <c r="D5" s="572"/>
      <c r="E5" s="252"/>
      <c r="F5" s="252"/>
      <c r="G5" s="252"/>
      <c r="H5" s="252"/>
      <c r="I5" s="252"/>
      <c r="J5" s="252"/>
    </row>
    <row r="6" spans="1:15" s="94" customFormat="1" ht="11.25" customHeight="1" x14ac:dyDescent="0.2">
      <c r="A6" s="227"/>
      <c r="B6" s="228"/>
      <c r="C6" s="228"/>
      <c r="D6" s="228"/>
      <c r="E6" s="228"/>
      <c r="F6" s="228"/>
      <c r="G6" s="228"/>
      <c r="H6" s="228"/>
      <c r="I6" s="228"/>
      <c r="J6" s="228"/>
    </row>
    <row r="7" spans="1:15" s="91" customFormat="1" ht="12" customHeight="1" x14ac:dyDescent="0.2">
      <c r="A7" s="587" t="s">
        <v>215</v>
      </c>
      <c r="B7" s="588"/>
      <c r="C7" s="581" t="s">
        <v>94</v>
      </c>
      <c r="D7" s="584" t="s">
        <v>327</v>
      </c>
      <c r="E7" s="585"/>
      <c r="F7" s="585"/>
      <c r="G7" s="585"/>
      <c r="H7" s="586"/>
      <c r="I7" s="587" t="s">
        <v>182</v>
      </c>
      <c r="J7" s="588"/>
      <c r="K7" s="96"/>
      <c r="L7" s="96"/>
      <c r="M7" s="96"/>
      <c r="N7" s="96"/>
      <c r="O7" s="96"/>
    </row>
    <row r="8" spans="1:15" ht="21.75" customHeight="1" x14ac:dyDescent="0.2">
      <c r="A8" s="615"/>
      <c r="B8" s="616"/>
      <c r="C8" s="582"/>
      <c r="D8" s="591" t="s">
        <v>97</v>
      </c>
      <c r="E8" s="591" t="s">
        <v>98</v>
      </c>
      <c r="F8" s="591" t="s">
        <v>99</v>
      </c>
      <c r="G8" s="591" t="s">
        <v>100</v>
      </c>
      <c r="H8" s="591" t="s">
        <v>101</v>
      </c>
      <c r="I8" s="589"/>
      <c r="J8" s="590"/>
    </row>
    <row r="9" spans="1:15" ht="12" customHeight="1" x14ac:dyDescent="0.2">
      <c r="A9" s="615"/>
      <c r="B9" s="616"/>
      <c r="C9" s="582"/>
      <c r="D9" s="592"/>
      <c r="E9" s="592"/>
      <c r="F9" s="592"/>
      <c r="G9" s="592"/>
      <c r="H9" s="592"/>
      <c r="I9" s="98" t="s">
        <v>102</v>
      </c>
      <c r="J9" s="99" t="s">
        <v>103</v>
      </c>
    </row>
    <row r="10" spans="1:15" ht="12" customHeight="1" x14ac:dyDescent="0.2">
      <c r="A10" s="283"/>
      <c r="B10" s="284"/>
      <c r="C10" s="583"/>
      <c r="D10" s="100">
        <v>1</v>
      </c>
      <c r="E10" s="100">
        <v>2</v>
      </c>
      <c r="F10" s="100">
        <v>3</v>
      </c>
      <c r="G10" s="100">
        <v>4</v>
      </c>
      <c r="H10" s="100">
        <v>5</v>
      </c>
      <c r="I10" s="100">
        <v>6</v>
      </c>
      <c r="J10" s="100">
        <v>7</v>
      </c>
      <c r="K10" s="101"/>
    </row>
    <row r="11" spans="1:15" s="192" customFormat="1" ht="24.95" customHeight="1" x14ac:dyDescent="0.2">
      <c r="A11" s="617" t="s">
        <v>104</v>
      </c>
      <c r="B11" s="618"/>
      <c r="C11" s="285">
        <v>100</v>
      </c>
      <c r="D11" s="115">
        <v>33724</v>
      </c>
      <c r="E11" s="114">
        <v>33051</v>
      </c>
      <c r="F11" s="114">
        <v>34304</v>
      </c>
      <c r="G11" s="114">
        <v>36096</v>
      </c>
      <c r="H11" s="140">
        <v>35617</v>
      </c>
      <c r="I11" s="115">
        <v>-1893</v>
      </c>
      <c r="J11" s="116">
        <v>-5.3148777269281524</v>
      </c>
    </row>
    <row r="12" spans="1:15" s="110" customFormat="1" ht="24.95" customHeight="1" x14ac:dyDescent="0.2">
      <c r="A12" s="193" t="s">
        <v>132</v>
      </c>
      <c r="B12" s="194" t="s">
        <v>133</v>
      </c>
      <c r="C12" s="113">
        <v>0.26983750444787097</v>
      </c>
      <c r="D12" s="115">
        <v>91</v>
      </c>
      <c r="E12" s="114">
        <v>91</v>
      </c>
      <c r="F12" s="114">
        <v>77</v>
      </c>
      <c r="G12" s="114">
        <v>82</v>
      </c>
      <c r="H12" s="140">
        <v>80</v>
      </c>
      <c r="I12" s="115">
        <v>11</v>
      </c>
      <c r="J12" s="116">
        <v>13.75</v>
      </c>
    </row>
    <row r="13" spans="1:15" s="110" customFormat="1" ht="24.95" customHeight="1" x14ac:dyDescent="0.2">
      <c r="A13" s="193" t="s">
        <v>134</v>
      </c>
      <c r="B13" s="199" t="s">
        <v>216</v>
      </c>
      <c r="C13" s="113">
        <v>0.19867156920887202</v>
      </c>
      <c r="D13" s="115">
        <v>67</v>
      </c>
      <c r="E13" s="114">
        <v>70</v>
      </c>
      <c r="F13" s="114">
        <v>75</v>
      </c>
      <c r="G13" s="114">
        <v>84</v>
      </c>
      <c r="H13" s="140">
        <v>77</v>
      </c>
      <c r="I13" s="115">
        <v>-10</v>
      </c>
      <c r="J13" s="116">
        <v>-12.987012987012987</v>
      </c>
    </row>
    <row r="14" spans="1:15" s="287" customFormat="1" ht="24.95" customHeight="1" x14ac:dyDescent="0.2">
      <c r="A14" s="193" t="s">
        <v>217</v>
      </c>
      <c r="B14" s="199" t="s">
        <v>137</v>
      </c>
      <c r="C14" s="113">
        <v>3.6472541809986954</v>
      </c>
      <c r="D14" s="115">
        <v>1230</v>
      </c>
      <c r="E14" s="114">
        <v>1200</v>
      </c>
      <c r="F14" s="114">
        <v>1248</v>
      </c>
      <c r="G14" s="114">
        <v>1314</v>
      </c>
      <c r="H14" s="140">
        <v>1314</v>
      </c>
      <c r="I14" s="115">
        <v>-84</v>
      </c>
      <c r="J14" s="116">
        <v>-6.3926940639269407</v>
      </c>
      <c r="K14" s="110"/>
      <c r="L14" s="110"/>
      <c r="M14" s="110"/>
      <c r="N14" s="110"/>
      <c r="O14" s="110"/>
    </row>
    <row r="15" spans="1:15" s="110" customFormat="1" ht="24.95" customHeight="1" x14ac:dyDescent="0.2">
      <c r="A15" s="193" t="s">
        <v>218</v>
      </c>
      <c r="B15" s="199" t="s">
        <v>219</v>
      </c>
      <c r="C15" s="113">
        <v>1.5093108765271024</v>
      </c>
      <c r="D15" s="115">
        <v>509</v>
      </c>
      <c r="E15" s="114">
        <v>482</v>
      </c>
      <c r="F15" s="114">
        <v>500</v>
      </c>
      <c r="G15" s="114">
        <v>545</v>
      </c>
      <c r="H15" s="140">
        <v>519</v>
      </c>
      <c r="I15" s="115">
        <v>-10</v>
      </c>
      <c r="J15" s="116">
        <v>-1.9267822736030829</v>
      </c>
    </row>
    <row r="16" spans="1:15" s="287" customFormat="1" ht="24.95" customHeight="1" x14ac:dyDescent="0.2">
      <c r="A16" s="193" t="s">
        <v>220</v>
      </c>
      <c r="B16" s="199" t="s">
        <v>141</v>
      </c>
      <c r="C16" s="113">
        <v>1.8681058000237221</v>
      </c>
      <c r="D16" s="115">
        <v>630</v>
      </c>
      <c r="E16" s="114">
        <v>624</v>
      </c>
      <c r="F16" s="114">
        <v>650</v>
      </c>
      <c r="G16" s="114">
        <v>674</v>
      </c>
      <c r="H16" s="140">
        <v>697</v>
      </c>
      <c r="I16" s="115">
        <v>-67</v>
      </c>
      <c r="J16" s="116">
        <v>-9.6126255380200867</v>
      </c>
      <c r="K16" s="110"/>
      <c r="L16" s="110"/>
      <c r="M16" s="110"/>
      <c r="N16" s="110"/>
      <c r="O16" s="110"/>
    </row>
    <row r="17" spans="1:15" s="110" customFormat="1" ht="24.95" customHeight="1" x14ac:dyDescent="0.2">
      <c r="A17" s="193" t="s">
        <v>142</v>
      </c>
      <c r="B17" s="199" t="s">
        <v>222</v>
      </c>
      <c r="C17" s="113">
        <v>0.26983750444787097</v>
      </c>
      <c r="D17" s="115">
        <v>91</v>
      </c>
      <c r="E17" s="114">
        <v>94</v>
      </c>
      <c r="F17" s="114">
        <v>98</v>
      </c>
      <c r="G17" s="114">
        <v>95</v>
      </c>
      <c r="H17" s="140">
        <v>98</v>
      </c>
      <c r="I17" s="115">
        <v>-7</v>
      </c>
      <c r="J17" s="116">
        <v>-7.1428571428571432</v>
      </c>
    </row>
    <row r="18" spans="1:15" s="287" customFormat="1" ht="24.95" customHeight="1" x14ac:dyDescent="0.2">
      <c r="A18" s="201" t="s">
        <v>144</v>
      </c>
      <c r="B18" s="202" t="s">
        <v>145</v>
      </c>
      <c r="C18" s="113">
        <v>3.0482742260704541</v>
      </c>
      <c r="D18" s="115">
        <v>1028</v>
      </c>
      <c r="E18" s="114">
        <v>1020</v>
      </c>
      <c r="F18" s="114">
        <v>1031</v>
      </c>
      <c r="G18" s="114">
        <v>1057</v>
      </c>
      <c r="H18" s="140">
        <v>1024</v>
      </c>
      <c r="I18" s="115">
        <v>4</v>
      </c>
      <c r="J18" s="116">
        <v>0.390625</v>
      </c>
      <c r="K18" s="110"/>
      <c r="L18" s="110"/>
      <c r="M18" s="110"/>
      <c r="N18" s="110"/>
      <c r="O18" s="110"/>
    </row>
    <row r="19" spans="1:15" s="110" customFormat="1" ht="24.95" customHeight="1" x14ac:dyDescent="0.2">
      <c r="A19" s="193" t="s">
        <v>146</v>
      </c>
      <c r="B19" s="199" t="s">
        <v>147</v>
      </c>
      <c r="C19" s="113">
        <v>14.30138773573716</v>
      </c>
      <c r="D19" s="115">
        <v>4823</v>
      </c>
      <c r="E19" s="114">
        <v>4729</v>
      </c>
      <c r="F19" s="114">
        <v>4853</v>
      </c>
      <c r="G19" s="114">
        <v>5154</v>
      </c>
      <c r="H19" s="140">
        <v>4931</v>
      </c>
      <c r="I19" s="115">
        <v>-108</v>
      </c>
      <c r="J19" s="116">
        <v>-2.1902251064692759</v>
      </c>
    </row>
    <row r="20" spans="1:15" s="287" customFormat="1" ht="24.95" customHeight="1" x14ac:dyDescent="0.2">
      <c r="A20" s="193" t="s">
        <v>148</v>
      </c>
      <c r="B20" s="199" t="s">
        <v>149</v>
      </c>
      <c r="C20" s="113">
        <v>10.307199620448346</v>
      </c>
      <c r="D20" s="115">
        <v>3476</v>
      </c>
      <c r="E20" s="114">
        <v>3461</v>
      </c>
      <c r="F20" s="114">
        <v>3497</v>
      </c>
      <c r="G20" s="114">
        <v>3702</v>
      </c>
      <c r="H20" s="140">
        <v>3751</v>
      </c>
      <c r="I20" s="115">
        <v>-275</v>
      </c>
      <c r="J20" s="116">
        <v>-7.3313782991202343</v>
      </c>
      <c r="K20" s="110"/>
      <c r="L20" s="110"/>
      <c r="M20" s="110"/>
      <c r="N20" s="110"/>
      <c r="O20" s="110"/>
    </row>
    <row r="21" spans="1:15" s="110" customFormat="1" ht="24.95" customHeight="1" x14ac:dyDescent="0.2">
      <c r="A21" s="201" t="s">
        <v>150</v>
      </c>
      <c r="B21" s="202" t="s">
        <v>151</v>
      </c>
      <c r="C21" s="113">
        <v>14.197604080180287</v>
      </c>
      <c r="D21" s="115">
        <v>4788</v>
      </c>
      <c r="E21" s="114">
        <v>4297</v>
      </c>
      <c r="F21" s="114">
        <v>4680</v>
      </c>
      <c r="G21" s="114">
        <v>5398</v>
      </c>
      <c r="H21" s="140">
        <v>5313</v>
      </c>
      <c r="I21" s="115">
        <v>-525</v>
      </c>
      <c r="J21" s="116">
        <v>-9.8814229249011856</v>
      </c>
    </row>
    <row r="22" spans="1:15" s="110" customFormat="1" ht="24.95" customHeight="1" x14ac:dyDescent="0.2">
      <c r="A22" s="201" t="s">
        <v>152</v>
      </c>
      <c r="B22" s="199" t="s">
        <v>153</v>
      </c>
      <c r="C22" s="113">
        <v>1.8265923378009725</v>
      </c>
      <c r="D22" s="115">
        <v>616</v>
      </c>
      <c r="E22" s="114">
        <v>614</v>
      </c>
      <c r="F22" s="114">
        <v>624</v>
      </c>
      <c r="G22" s="114">
        <v>639</v>
      </c>
      <c r="H22" s="140">
        <v>645</v>
      </c>
      <c r="I22" s="115">
        <v>-29</v>
      </c>
      <c r="J22" s="116">
        <v>-4.4961240310077519</v>
      </c>
    </row>
    <row r="23" spans="1:15" s="110" customFormat="1" ht="24.95" customHeight="1" x14ac:dyDescent="0.2">
      <c r="A23" s="193" t="s">
        <v>154</v>
      </c>
      <c r="B23" s="199" t="s">
        <v>155</v>
      </c>
      <c r="C23" s="113">
        <v>0.86585221207448704</v>
      </c>
      <c r="D23" s="115">
        <v>292</v>
      </c>
      <c r="E23" s="114">
        <v>285</v>
      </c>
      <c r="F23" s="114">
        <v>287</v>
      </c>
      <c r="G23" s="114">
        <v>294</v>
      </c>
      <c r="H23" s="140">
        <v>307</v>
      </c>
      <c r="I23" s="115">
        <v>-15</v>
      </c>
      <c r="J23" s="116">
        <v>-4.8859934853420199</v>
      </c>
    </row>
    <row r="24" spans="1:15" s="110" customFormat="1" ht="24.95" customHeight="1" x14ac:dyDescent="0.2">
      <c r="A24" s="193" t="s">
        <v>156</v>
      </c>
      <c r="B24" s="199" t="s">
        <v>223</v>
      </c>
      <c r="C24" s="113">
        <v>11.911398410627447</v>
      </c>
      <c r="D24" s="115">
        <v>4017</v>
      </c>
      <c r="E24" s="114">
        <v>4037</v>
      </c>
      <c r="F24" s="114">
        <v>4112</v>
      </c>
      <c r="G24" s="114">
        <v>4147</v>
      </c>
      <c r="H24" s="140">
        <v>4149</v>
      </c>
      <c r="I24" s="115">
        <v>-132</v>
      </c>
      <c r="J24" s="116">
        <v>-3.1814895155459149</v>
      </c>
    </row>
    <row r="25" spans="1:15" s="110" customFormat="1" ht="24.95" customHeight="1" x14ac:dyDescent="0.2">
      <c r="A25" s="193" t="s">
        <v>158</v>
      </c>
      <c r="B25" s="204" t="s">
        <v>159</v>
      </c>
      <c r="C25" s="113">
        <v>14.280631004625786</v>
      </c>
      <c r="D25" s="115">
        <v>4816</v>
      </c>
      <c r="E25" s="114">
        <v>4745</v>
      </c>
      <c r="F25" s="114">
        <v>5087</v>
      </c>
      <c r="G25" s="114">
        <v>5191</v>
      </c>
      <c r="H25" s="140">
        <v>5206</v>
      </c>
      <c r="I25" s="115">
        <v>-390</v>
      </c>
      <c r="J25" s="116">
        <v>-7.4913561275451404</v>
      </c>
    </row>
    <row r="26" spans="1:15" s="110" customFormat="1" ht="24.95" customHeight="1" x14ac:dyDescent="0.2">
      <c r="A26" s="193" t="s">
        <v>225</v>
      </c>
      <c r="B26" s="204" t="s">
        <v>161</v>
      </c>
      <c r="C26" s="113">
        <v>11.843197722690073</v>
      </c>
      <c r="D26" s="115">
        <v>3994</v>
      </c>
      <c r="E26" s="114">
        <v>3905</v>
      </c>
      <c r="F26" s="114">
        <v>4003</v>
      </c>
      <c r="G26" s="114">
        <v>4105</v>
      </c>
      <c r="H26" s="140">
        <v>4084</v>
      </c>
      <c r="I26" s="115">
        <v>-90</v>
      </c>
      <c r="J26" s="116">
        <v>-2.2037218413320274</v>
      </c>
    </row>
    <row r="27" spans="1:15" s="110" customFormat="1" ht="24.95" customHeight="1" x14ac:dyDescent="0.2">
      <c r="A27" s="201">
        <v>782.78300000000002</v>
      </c>
      <c r="B27" s="203" t="s">
        <v>162</v>
      </c>
      <c r="C27" s="113">
        <v>2.4374332819357134</v>
      </c>
      <c r="D27" s="115">
        <v>822</v>
      </c>
      <c r="E27" s="114">
        <v>840</v>
      </c>
      <c r="F27" s="114">
        <v>1084</v>
      </c>
      <c r="G27" s="114">
        <v>1086</v>
      </c>
      <c r="H27" s="140">
        <v>1122</v>
      </c>
      <c r="I27" s="115">
        <v>-300</v>
      </c>
      <c r="J27" s="116">
        <v>-26.737967914438503</v>
      </c>
    </row>
    <row r="28" spans="1:15" s="110" customFormat="1" ht="24.95" customHeight="1" x14ac:dyDescent="0.2">
      <c r="A28" s="193" t="s">
        <v>163</v>
      </c>
      <c r="B28" s="199" t="s">
        <v>164</v>
      </c>
      <c r="C28" s="113">
        <v>0.77392954572411343</v>
      </c>
      <c r="D28" s="115">
        <v>261</v>
      </c>
      <c r="E28" s="114">
        <v>257</v>
      </c>
      <c r="F28" s="114">
        <v>252</v>
      </c>
      <c r="G28" s="114">
        <v>230</v>
      </c>
      <c r="H28" s="140">
        <v>253</v>
      </c>
      <c r="I28" s="115">
        <v>8</v>
      </c>
      <c r="J28" s="116">
        <v>3.1620553359683794</v>
      </c>
    </row>
    <row r="29" spans="1:15" s="110" customFormat="1" ht="24.95" customHeight="1" x14ac:dyDescent="0.2">
      <c r="A29" s="193" t="s">
        <v>165</v>
      </c>
      <c r="B29" s="199" t="s">
        <v>166</v>
      </c>
      <c r="C29" s="113">
        <v>4.6939864784723042</v>
      </c>
      <c r="D29" s="115">
        <v>1583</v>
      </c>
      <c r="E29" s="114">
        <v>1690</v>
      </c>
      <c r="F29" s="114">
        <v>1794</v>
      </c>
      <c r="G29" s="114">
        <v>1902</v>
      </c>
      <c r="H29" s="140">
        <v>1837</v>
      </c>
      <c r="I29" s="115">
        <v>-254</v>
      </c>
      <c r="J29" s="116">
        <v>-13.826891671203049</v>
      </c>
    </row>
    <row r="30" spans="1:15" s="110" customFormat="1" ht="24.95" customHeight="1" x14ac:dyDescent="0.2">
      <c r="A30" s="193">
        <v>86</v>
      </c>
      <c r="B30" s="199" t="s">
        <v>167</v>
      </c>
      <c r="C30" s="113">
        <v>6.9030957181828967</v>
      </c>
      <c r="D30" s="115">
        <v>2328</v>
      </c>
      <c r="E30" s="114">
        <v>2286</v>
      </c>
      <c r="F30" s="114">
        <v>2272</v>
      </c>
      <c r="G30" s="114">
        <v>2272</v>
      </c>
      <c r="H30" s="140">
        <v>2223</v>
      </c>
      <c r="I30" s="115">
        <v>105</v>
      </c>
      <c r="J30" s="116">
        <v>4.7233468286099862</v>
      </c>
    </row>
    <row r="31" spans="1:15" s="110" customFormat="1" ht="24.95" customHeight="1" x14ac:dyDescent="0.2">
      <c r="A31" s="193">
        <v>87.88</v>
      </c>
      <c r="B31" s="204" t="s">
        <v>168</v>
      </c>
      <c r="C31" s="113">
        <v>3.3744514292491994</v>
      </c>
      <c r="D31" s="115">
        <v>1138</v>
      </c>
      <c r="E31" s="114">
        <v>1139</v>
      </c>
      <c r="F31" s="114">
        <v>1146</v>
      </c>
      <c r="G31" s="114">
        <v>1144</v>
      </c>
      <c r="H31" s="140">
        <v>1158</v>
      </c>
      <c r="I31" s="115">
        <v>-20</v>
      </c>
      <c r="J31" s="116">
        <v>-1.7271157167530224</v>
      </c>
    </row>
    <row r="32" spans="1:15" s="110" customFormat="1" ht="24.95" customHeight="1" x14ac:dyDescent="0.2">
      <c r="A32" s="193" t="s">
        <v>169</v>
      </c>
      <c r="B32" s="199" t="s">
        <v>170</v>
      </c>
      <c r="C32" s="113">
        <v>9.3968686988494845</v>
      </c>
      <c r="D32" s="115">
        <v>3169</v>
      </c>
      <c r="E32" s="114">
        <v>3129</v>
      </c>
      <c r="F32" s="114">
        <v>3268</v>
      </c>
      <c r="G32" s="114">
        <v>3485</v>
      </c>
      <c r="H32" s="140">
        <v>3348</v>
      </c>
      <c r="I32" s="115">
        <v>-179</v>
      </c>
      <c r="J32" s="116">
        <v>-5.3464755077658301</v>
      </c>
    </row>
    <row r="33" spans="1:10" s="110" customFormat="1" ht="24.95" customHeight="1" x14ac:dyDescent="0.2">
      <c r="A33" s="193"/>
      <c r="B33" s="204" t="s">
        <v>171</v>
      </c>
      <c r="C33" s="113" t="s">
        <v>512</v>
      </c>
      <c r="D33" s="115" t="s">
        <v>512</v>
      </c>
      <c r="E33" s="114" t="s">
        <v>512</v>
      </c>
      <c r="F33" s="114" t="s">
        <v>512</v>
      </c>
      <c r="G33" s="114" t="s">
        <v>512</v>
      </c>
      <c r="H33" s="140" t="s">
        <v>512</v>
      </c>
      <c r="I33" s="115" t="s">
        <v>512</v>
      </c>
      <c r="J33" s="116" t="s">
        <v>512</v>
      </c>
    </row>
    <row r="34" spans="1:10" s="110" customFormat="1" ht="24.95" customHeight="1" x14ac:dyDescent="0.2">
      <c r="A34" s="205" t="s">
        <v>172</v>
      </c>
      <c r="B34" s="206"/>
      <c r="C34" s="289"/>
      <c r="D34" s="115"/>
      <c r="E34" s="114"/>
      <c r="F34" s="114"/>
      <c r="G34" s="114"/>
      <c r="H34" s="140"/>
      <c r="I34" s="137"/>
      <c r="J34" s="138"/>
    </row>
    <row r="35" spans="1:10" s="110" customFormat="1" ht="24.95" customHeight="1" x14ac:dyDescent="0.2">
      <c r="A35" s="290" t="s">
        <v>132</v>
      </c>
      <c r="B35" s="291" t="s">
        <v>133</v>
      </c>
      <c r="C35" s="113">
        <v>0.26983750444787097</v>
      </c>
      <c r="D35" s="115">
        <v>91</v>
      </c>
      <c r="E35" s="114">
        <v>91</v>
      </c>
      <c r="F35" s="114">
        <v>77</v>
      </c>
      <c r="G35" s="114">
        <v>82</v>
      </c>
      <c r="H35" s="140">
        <v>80</v>
      </c>
      <c r="I35" s="115">
        <v>11</v>
      </c>
      <c r="J35" s="116">
        <v>13.75</v>
      </c>
    </row>
    <row r="36" spans="1:10" s="110" customFormat="1" ht="24.95" customHeight="1" x14ac:dyDescent="0.2">
      <c r="A36" s="292" t="s">
        <v>173</v>
      </c>
      <c r="B36" s="293" t="s">
        <v>174</v>
      </c>
      <c r="C36" s="113">
        <v>6.8941999762780215</v>
      </c>
      <c r="D36" s="115">
        <v>2325</v>
      </c>
      <c r="E36" s="114">
        <v>2290</v>
      </c>
      <c r="F36" s="114">
        <v>2354</v>
      </c>
      <c r="G36" s="114">
        <v>2455</v>
      </c>
      <c r="H36" s="140">
        <v>2415</v>
      </c>
      <c r="I36" s="115">
        <v>-90</v>
      </c>
      <c r="J36" s="116">
        <v>-3.7267080745341614</v>
      </c>
    </row>
    <row r="37" spans="1:10" s="110" customFormat="1" ht="24.95" customHeight="1" x14ac:dyDescent="0.2">
      <c r="A37" s="294" t="s">
        <v>175</v>
      </c>
      <c r="B37" s="295" t="s">
        <v>176</v>
      </c>
      <c r="C37" s="125">
        <v>92.832997271972488</v>
      </c>
      <c r="D37" s="143">
        <v>31307</v>
      </c>
      <c r="E37" s="144">
        <v>30669</v>
      </c>
      <c r="F37" s="144">
        <v>31872</v>
      </c>
      <c r="G37" s="144">
        <v>33558</v>
      </c>
      <c r="H37" s="145">
        <v>33121</v>
      </c>
      <c r="I37" s="143">
        <v>-1814</v>
      </c>
      <c r="J37" s="146">
        <v>-5.4768877751275626</v>
      </c>
    </row>
    <row r="38" spans="1:10" s="323" customFormat="1" ht="11.25" customHeight="1" x14ac:dyDescent="0.15">
      <c r="A38" s="321"/>
      <c r="B38" s="322"/>
      <c r="C38" s="322"/>
      <c r="D38" s="149"/>
      <c r="E38" s="149"/>
      <c r="F38" s="149"/>
      <c r="G38" s="149"/>
      <c r="H38" s="149"/>
      <c r="I38" s="149"/>
      <c r="J38" s="217" t="s">
        <v>45</v>
      </c>
    </row>
    <row r="39" spans="1:10" s="287" customFormat="1" ht="12.75" customHeight="1" x14ac:dyDescent="0.15">
      <c r="A39" s="214" t="s">
        <v>122</v>
      </c>
      <c r="B39" s="296"/>
      <c r="C39" s="296"/>
      <c r="D39" s="296"/>
      <c r="E39" s="296"/>
      <c r="F39" s="296"/>
      <c r="G39" s="296"/>
      <c r="H39" s="296"/>
      <c r="I39" s="296"/>
      <c r="J39" s="296"/>
    </row>
    <row r="40" spans="1:10" ht="31.5" customHeight="1" x14ac:dyDescent="0.2">
      <c r="A40" s="614" t="s">
        <v>227</v>
      </c>
      <c r="B40" s="614"/>
      <c r="C40" s="614"/>
      <c r="D40" s="614"/>
      <c r="E40" s="614"/>
      <c r="F40" s="614"/>
      <c r="G40" s="614"/>
      <c r="H40" s="614"/>
      <c r="I40" s="614"/>
      <c r="J40" s="614"/>
    </row>
    <row r="41" spans="1:10" ht="18.75" customHeight="1" x14ac:dyDescent="0.2">
      <c r="A41" s="614"/>
      <c r="B41" s="614"/>
      <c r="C41" s="614"/>
      <c r="D41" s="614"/>
      <c r="E41" s="614"/>
      <c r="F41" s="614"/>
      <c r="G41" s="614"/>
      <c r="H41" s="614"/>
      <c r="I41" s="614"/>
      <c r="J41" s="614"/>
    </row>
    <row r="42" spans="1:10" ht="12.75" customHeight="1" x14ac:dyDescent="0.2">
      <c r="A42" s="244"/>
      <c r="B42" s="182"/>
      <c r="C42" s="245"/>
      <c r="D42" s="246"/>
      <c r="E42" s="246"/>
      <c r="F42" s="246"/>
      <c r="G42" s="246"/>
      <c r="H42" s="246"/>
      <c r="I42" s="246"/>
      <c r="J42" s="247"/>
    </row>
    <row r="43" spans="1:10" ht="15.95" customHeight="1" x14ac:dyDescent="0.2">
      <c r="B43" s="110"/>
    </row>
  </sheetData>
  <mergeCells count="15">
    <mergeCell ref="A11:B11"/>
    <mergeCell ref="A40:J40"/>
    <mergeCell ref="A41:J41"/>
    <mergeCell ref="A3:J3"/>
    <mergeCell ref="A4:J4"/>
    <mergeCell ref="A5:D5"/>
    <mergeCell ref="A7:B9"/>
    <mergeCell ref="C7:C10"/>
    <mergeCell ref="D7:H7"/>
    <mergeCell ref="I7:J8"/>
    <mergeCell ref="D8:D9"/>
    <mergeCell ref="E8:E9"/>
    <mergeCell ref="F8:F9"/>
    <mergeCell ref="G8:G9"/>
    <mergeCell ref="H8:H9"/>
  </mergeCells>
  <printOptions horizontalCentered="1"/>
  <pageMargins left="0.7" right="0.7" top="0.75" bottom="0.75" header="0.3" footer="0.3"/>
  <pageSetup paperSize="9" scale="67"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O86"/>
  <sheetViews>
    <sheetView showGridLines="0" zoomScaleNormal="100" workbookViewId="0"/>
  </sheetViews>
  <sheetFormatPr baseColWidth="10" defaultColWidth="8.85546875" defaultRowHeight="15.95" customHeight="1" x14ac:dyDescent="0.2"/>
  <cols>
    <col min="1" max="1" width="6.7109375" style="97" customWidth="1"/>
    <col min="2" max="2" width="29.7109375" style="97" customWidth="1"/>
    <col min="3" max="3" width="6.7109375" style="97" customWidth="1"/>
    <col min="4" max="4" width="9.7109375" style="155" customWidth="1"/>
    <col min="5" max="10" width="9.7109375" style="156" customWidth="1"/>
    <col min="11" max="11" width="9.7109375" style="157" customWidth="1"/>
    <col min="12" max="12" width="2.140625" style="97" customWidth="1"/>
    <col min="13" max="16384" width="8.85546875" style="97"/>
  </cols>
  <sheetData>
    <row r="1" spans="1:15" s="91" customFormat="1" ht="36.75" customHeight="1" x14ac:dyDescent="0.2">
      <c r="A1" s="88"/>
      <c r="B1" s="89"/>
      <c r="C1" s="89"/>
      <c r="D1" s="90"/>
      <c r="E1" s="90"/>
      <c r="F1" s="90"/>
      <c r="G1" s="90"/>
      <c r="H1" s="89"/>
      <c r="I1" s="89"/>
      <c r="J1" s="89"/>
      <c r="K1" s="15" t="s">
        <v>6</v>
      </c>
    </row>
    <row r="2" spans="1:15" s="91" customFormat="1" ht="11.25" customHeight="1" x14ac:dyDescent="0.2">
      <c r="A2" s="92"/>
      <c r="B2" s="93"/>
      <c r="C2" s="93"/>
      <c r="D2" s="93"/>
      <c r="E2" s="93"/>
      <c r="F2" s="93"/>
      <c r="G2" s="93"/>
      <c r="H2" s="93"/>
      <c r="I2" s="93"/>
      <c r="J2" s="93"/>
      <c r="K2" s="93"/>
    </row>
    <row r="3" spans="1:15" s="94" customFormat="1" ht="20.100000000000001" customHeight="1" x14ac:dyDescent="0.2">
      <c r="A3" s="570" t="s">
        <v>332</v>
      </c>
      <c r="B3" s="570"/>
      <c r="C3" s="570"/>
      <c r="D3" s="570"/>
      <c r="E3" s="570"/>
      <c r="F3" s="570"/>
      <c r="G3" s="570"/>
      <c r="H3" s="570"/>
      <c r="I3" s="570"/>
      <c r="J3" s="570"/>
      <c r="K3" s="570"/>
    </row>
    <row r="4" spans="1:15" s="94" customFormat="1" ht="12" customHeight="1" x14ac:dyDescent="0.2">
      <c r="A4" s="571" t="s">
        <v>92</v>
      </c>
      <c r="B4" s="571"/>
      <c r="C4" s="571"/>
      <c r="D4" s="571"/>
      <c r="E4" s="571"/>
      <c r="F4" s="571"/>
      <c r="G4" s="571"/>
      <c r="H4" s="571"/>
      <c r="I4" s="571"/>
      <c r="J4" s="571"/>
      <c r="K4" s="571"/>
    </row>
    <row r="5" spans="1:15" s="94" customFormat="1" ht="12" customHeight="1" x14ac:dyDescent="0.2">
      <c r="A5" s="572" t="s">
        <v>57</v>
      </c>
      <c r="B5" s="572"/>
      <c r="C5" s="572"/>
      <c r="D5" s="572"/>
      <c r="E5" s="572"/>
      <c r="F5" s="252"/>
      <c r="G5" s="252"/>
      <c r="H5" s="252"/>
      <c r="I5" s="252"/>
      <c r="J5" s="252"/>
      <c r="K5" s="252"/>
    </row>
    <row r="6" spans="1:15" s="94" customFormat="1" ht="11.25" customHeight="1" x14ac:dyDescent="0.2">
      <c r="A6" s="227"/>
      <c r="B6" s="228"/>
      <c r="C6" s="228"/>
      <c r="D6" s="228"/>
      <c r="E6" s="228"/>
      <c r="F6" s="228"/>
      <c r="G6" s="228"/>
      <c r="H6" s="228"/>
      <c r="I6" s="228"/>
      <c r="J6" s="228"/>
    </row>
    <row r="7" spans="1:15" s="91" customFormat="1" ht="12" customHeight="1" x14ac:dyDescent="0.2">
      <c r="A7" s="587" t="s">
        <v>333</v>
      </c>
      <c r="B7" s="576"/>
      <c r="C7" s="576"/>
      <c r="D7" s="581" t="s">
        <v>94</v>
      </c>
      <c r="E7" s="584" t="s">
        <v>327</v>
      </c>
      <c r="F7" s="585"/>
      <c r="G7" s="585"/>
      <c r="H7" s="585"/>
      <c r="I7" s="586"/>
      <c r="J7" s="587" t="s">
        <v>182</v>
      </c>
      <c r="K7" s="588"/>
      <c r="L7" s="96"/>
      <c r="M7" s="96"/>
      <c r="N7" s="96"/>
      <c r="O7" s="96"/>
    </row>
    <row r="8" spans="1:15" ht="21.75" customHeight="1" x14ac:dyDescent="0.2">
      <c r="A8" s="577"/>
      <c r="B8" s="578"/>
      <c r="C8" s="578"/>
      <c r="D8" s="582"/>
      <c r="E8" s="591" t="s">
        <v>97</v>
      </c>
      <c r="F8" s="591" t="s">
        <v>98</v>
      </c>
      <c r="G8" s="591" t="s">
        <v>99</v>
      </c>
      <c r="H8" s="591" t="s">
        <v>100</v>
      </c>
      <c r="I8" s="591" t="s">
        <v>101</v>
      </c>
      <c r="J8" s="589"/>
      <c r="K8" s="590"/>
    </row>
    <row r="9" spans="1:15" ht="12" customHeight="1" x14ac:dyDescent="0.2">
      <c r="A9" s="577"/>
      <c r="B9" s="578"/>
      <c r="C9" s="578"/>
      <c r="D9" s="582"/>
      <c r="E9" s="592"/>
      <c r="F9" s="592"/>
      <c r="G9" s="592"/>
      <c r="H9" s="592"/>
      <c r="I9" s="592"/>
      <c r="J9" s="98" t="s">
        <v>102</v>
      </c>
      <c r="K9" s="99" t="s">
        <v>103</v>
      </c>
    </row>
    <row r="10" spans="1:15" ht="12" customHeight="1" x14ac:dyDescent="0.2">
      <c r="A10" s="579"/>
      <c r="B10" s="580"/>
      <c r="C10" s="580"/>
      <c r="D10" s="583"/>
      <c r="E10" s="100">
        <v>1</v>
      </c>
      <c r="F10" s="100">
        <v>2</v>
      </c>
      <c r="G10" s="100">
        <v>3</v>
      </c>
      <c r="H10" s="100">
        <v>4</v>
      </c>
      <c r="I10" s="100">
        <v>5</v>
      </c>
      <c r="J10" s="100">
        <v>6</v>
      </c>
      <c r="K10" s="100">
        <v>7</v>
      </c>
    </row>
    <row r="11" spans="1:15" ht="18" customHeight="1" x14ac:dyDescent="0.2">
      <c r="A11" s="297" t="s">
        <v>104</v>
      </c>
      <c r="B11" s="298"/>
      <c r="C11" s="299"/>
      <c r="D11" s="262">
        <v>100</v>
      </c>
      <c r="E11" s="263">
        <v>33724</v>
      </c>
      <c r="F11" s="264">
        <v>33051</v>
      </c>
      <c r="G11" s="264">
        <v>34304</v>
      </c>
      <c r="H11" s="264">
        <v>36096</v>
      </c>
      <c r="I11" s="265">
        <v>35617</v>
      </c>
      <c r="J11" s="263">
        <v>-1893</v>
      </c>
      <c r="K11" s="266">
        <v>-5.3148777269281524</v>
      </c>
    </row>
    <row r="12" spans="1:15" ht="18" customHeight="1" x14ac:dyDescent="0.2">
      <c r="A12" s="300" t="s">
        <v>230</v>
      </c>
      <c r="B12" s="301"/>
      <c r="C12" s="301"/>
      <c r="D12" s="302"/>
      <c r="E12" s="309"/>
      <c r="F12" s="309"/>
      <c r="G12" s="309"/>
      <c r="H12" s="309"/>
      <c r="I12" s="309"/>
      <c r="J12" s="324"/>
      <c r="K12" s="304"/>
    </row>
    <row r="13" spans="1:15" ht="15.95" customHeight="1" x14ac:dyDescent="0.2">
      <c r="A13" s="306" t="s">
        <v>231</v>
      </c>
      <c r="B13" s="307"/>
      <c r="C13" s="308"/>
      <c r="D13" s="113">
        <v>38.284307911279804</v>
      </c>
      <c r="E13" s="115">
        <v>12911</v>
      </c>
      <c r="F13" s="114">
        <v>12740</v>
      </c>
      <c r="G13" s="114">
        <v>13267</v>
      </c>
      <c r="H13" s="114">
        <v>14004</v>
      </c>
      <c r="I13" s="140">
        <v>14017</v>
      </c>
      <c r="J13" s="115">
        <v>-1106</v>
      </c>
      <c r="K13" s="116">
        <v>-7.8904187771991152</v>
      </c>
    </row>
    <row r="14" spans="1:15" ht="15.95" customHeight="1" x14ac:dyDescent="0.2">
      <c r="A14" s="306" t="s">
        <v>232</v>
      </c>
      <c r="B14" s="307"/>
      <c r="C14" s="308"/>
      <c r="D14" s="113">
        <v>45.071758984699322</v>
      </c>
      <c r="E14" s="115">
        <v>15200</v>
      </c>
      <c r="F14" s="114">
        <v>14655</v>
      </c>
      <c r="G14" s="114">
        <v>15235</v>
      </c>
      <c r="H14" s="114">
        <v>16119</v>
      </c>
      <c r="I14" s="140">
        <v>15744</v>
      </c>
      <c r="J14" s="115">
        <v>-544</v>
      </c>
      <c r="K14" s="116">
        <v>-3.4552845528455283</v>
      </c>
    </row>
    <row r="15" spans="1:15" ht="15.95" customHeight="1" x14ac:dyDescent="0.2">
      <c r="A15" s="306" t="s">
        <v>233</v>
      </c>
      <c r="B15" s="307"/>
      <c r="C15" s="308"/>
      <c r="D15" s="113">
        <v>6.8556517613568975</v>
      </c>
      <c r="E15" s="115">
        <v>2312</v>
      </c>
      <c r="F15" s="114">
        <v>2256</v>
      </c>
      <c r="G15" s="114">
        <v>2325</v>
      </c>
      <c r="H15" s="114">
        <v>2372</v>
      </c>
      <c r="I15" s="140">
        <v>2370</v>
      </c>
      <c r="J15" s="115">
        <v>-58</v>
      </c>
      <c r="K15" s="116">
        <v>-2.4472573839662446</v>
      </c>
    </row>
    <row r="16" spans="1:15" ht="15.95" customHeight="1" x14ac:dyDescent="0.2">
      <c r="A16" s="306" t="s">
        <v>234</v>
      </c>
      <c r="B16" s="307"/>
      <c r="C16" s="308"/>
      <c r="D16" s="113">
        <v>7.3893962756493892</v>
      </c>
      <c r="E16" s="115">
        <v>2492</v>
      </c>
      <c r="F16" s="114">
        <v>2581</v>
      </c>
      <c r="G16" s="114">
        <v>2673</v>
      </c>
      <c r="H16" s="114">
        <v>2726</v>
      </c>
      <c r="I16" s="140">
        <v>2633</v>
      </c>
      <c r="J16" s="115">
        <v>-141</v>
      </c>
      <c r="K16" s="116">
        <v>-5.355108241549563</v>
      </c>
    </row>
    <row r="17" spans="1:11" ht="18" customHeight="1" x14ac:dyDescent="0.2">
      <c r="A17" s="300" t="s">
        <v>235</v>
      </c>
      <c r="B17" s="301"/>
      <c r="C17" s="301"/>
      <c r="D17" s="302"/>
      <c r="E17" s="309"/>
      <c r="F17" s="309"/>
      <c r="G17" s="309"/>
      <c r="H17" s="309"/>
      <c r="I17" s="309"/>
      <c r="J17" s="324"/>
      <c r="K17" s="304"/>
    </row>
    <row r="18" spans="1:11" ht="14.1" customHeight="1" x14ac:dyDescent="0.2">
      <c r="A18" s="306">
        <v>11</v>
      </c>
      <c r="B18" s="307" t="s">
        <v>236</v>
      </c>
      <c r="C18" s="308"/>
      <c r="D18" s="113">
        <v>0.2342545368283715</v>
      </c>
      <c r="E18" s="115">
        <v>79</v>
      </c>
      <c r="F18" s="114">
        <v>67</v>
      </c>
      <c r="G18" s="114">
        <v>66</v>
      </c>
      <c r="H18" s="114">
        <v>67</v>
      </c>
      <c r="I18" s="140">
        <v>71</v>
      </c>
      <c r="J18" s="115">
        <v>8</v>
      </c>
      <c r="K18" s="116">
        <v>11.267605633802816</v>
      </c>
    </row>
    <row r="19" spans="1:11" ht="14.1" customHeight="1" x14ac:dyDescent="0.2">
      <c r="A19" s="306" t="s">
        <v>237</v>
      </c>
      <c r="B19" s="307" t="s">
        <v>238</v>
      </c>
      <c r="C19" s="308"/>
      <c r="D19" s="113">
        <v>0.10081840825524849</v>
      </c>
      <c r="E19" s="115">
        <v>34</v>
      </c>
      <c r="F19" s="114">
        <v>24</v>
      </c>
      <c r="G19" s="114">
        <v>28</v>
      </c>
      <c r="H19" s="114">
        <v>26</v>
      </c>
      <c r="I19" s="140">
        <v>31</v>
      </c>
      <c r="J19" s="115">
        <v>3</v>
      </c>
      <c r="K19" s="116">
        <v>9.67741935483871</v>
      </c>
    </row>
    <row r="20" spans="1:11" ht="14.1" customHeight="1" x14ac:dyDescent="0.2">
      <c r="A20" s="306">
        <v>12</v>
      </c>
      <c r="B20" s="307" t="s">
        <v>239</v>
      </c>
      <c r="C20" s="308"/>
      <c r="D20" s="113">
        <v>0.55153599810224174</v>
      </c>
      <c r="E20" s="115">
        <v>186</v>
      </c>
      <c r="F20" s="114">
        <v>197</v>
      </c>
      <c r="G20" s="114">
        <v>188</v>
      </c>
      <c r="H20" s="114">
        <v>189</v>
      </c>
      <c r="I20" s="140">
        <v>177</v>
      </c>
      <c r="J20" s="115">
        <v>9</v>
      </c>
      <c r="K20" s="116">
        <v>5.0847457627118642</v>
      </c>
    </row>
    <row r="21" spans="1:11" ht="14.1" customHeight="1" x14ac:dyDescent="0.2">
      <c r="A21" s="306">
        <v>21</v>
      </c>
      <c r="B21" s="307" t="s">
        <v>240</v>
      </c>
      <c r="C21" s="308"/>
      <c r="D21" s="113">
        <v>6.5235440635749015E-2</v>
      </c>
      <c r="E21" s="115">
        <v>22</v>
      </c>
      <c r="F21" s="114">
        <v>20</v>
      </c>
      <c r="G21" s="114">
        <v>20</v>
      </c>
      <c r="H21" s="114">
        <v>22</v>
      </c>
      <c r="I21" s="140">
        <v>24</v>
      </c>
      <c r="J21" s="115">
        <v>-2</v>
      </c>
      <c r="K21" s="116">
        <v>-8.3333333333333339</v>
      </c>
    </row>
    <row r="22" spans="1:11" ht="14.1" customHeight="1" x14ac:dyDescent="0.2">
      <c r="A22" s="306">
        <v>22</v>
      </c>
      <c r="B22" s="307" t="s">
        <v>241</v>
      </c>
      <c r="C22" s="308"/>
      <c r="D22" s="113">
        <v>0.36769066540149448</v>
      </c>
      <c r="E22" s="115">
        <v>124</v>
      </c>
      <c r="F22" s="114">
        <v>115</v>
      </c>
      <c r="G22" s="114">
        <v>134</v>
      </c>
      <c r="H22" s="114">
        <v>124</v>
      </c>
      <c r="I22" s="140">
        <v>126</v>
      </c>
      <c r="J22" s="115">
        <v>-2</v>
      </c>
      <c r="K22" s="116">
        <v>-1.5873015873015872</v>
      </c>
    </row>
    <row r="23" spans="1:11" ht="14.1" customHeight="1" x14ac:dyDescent="0.2">
      <c r="A23" s="306">
        <v>23</v>
      </c>
      <c r="B23" s="307" t="s">
        <v>242</v>
      </c>
      <c r="C23" s="308"/>
      <c r="D23" s="113">
        <v>0.9785316095362353</v>
      </c>
      <c r="E23" s="115">
        <v>330</v>
      </c>
      <c r="F23" s="114">
        <v>318</v>
      </c>
      <c r="G23" s="114">
        <v>348</v>
      </c>
      <c r="H23" s="114">
        <v>357</v>
      </c>
      <c r="I23" s="140">
        <v>357</v>
      </c>
      <c r="J23" s="115">
        <v>-27</v>
      </c>
      <c r="K23" s="116">
        <v>-7.5630252100840334</v>
      </c>
    </row>
    <row r="24" spans="1:11" ht="14.1" customHeight="1" x14ac:dyDescent="0.2">
      <c r="A24" s="306">
        <v>24</v>
      </c>
      <c r="B24" s="307" t="s">
        <v>243</v>
      </c>
      <c r="C24" s="308"/>
      <c r="D24" s="113">
        <v>0.36472541809986952</v>
      </c>
      <c r="E24" s="115">
        <v>123</v>
      </c>
      <c r="F24" s="114">
        <v>121</v>
      </c>
      <c r="G24" s="114">
        <v>126</v>
      </c>
      <c r="H24" s="114">
        <v>128</v>
      </c>
      <c r="I24" s="140">
        <v>131</v>
      </c>
      <c r="J24" s="115">
        <v>-8</v>
      </c>
      <c r="K24" s="116">
        <v>-6.106870229007634</v>
      </c>
    </row>
    <row r="25" spans="1:11" ht="14.1" customHeight="1" x14ac:dyDescent="0.2">
      <c r="A25" s="306">
        <v>25</v>
      </c>
      <c r="B25" s="307" t="s">
        <v>244</v>
      </c>
      <c r="C25" s="308"/>
      <c r="D25" s="113">
        <v>0.91329616890048626</v>
      </c>
      <c r="E25" s="115">
        <v>308</v>
      </c>
      <c r="F25" s="114">
        <v>305</v>
      </c>
      <c r="G25" s="114">
        <v>301</v>
      </c>
      <c r="H25" s="114">
        <v>317</v>
      </c>
      <c r="I25" s="140">
        <v>321</v>
      </c>
      <c r="J25" s="115">
        <v>-13</v>
      </c>
      <c r="K25" s="116">
        <v>-4.0498442367601246</v>
      </c>
    </row>
    <row r="26" spans="1:11" ht="14.1" customHeight="1" x14ac:dyDescent="0.2">
      <c r="A26" s="306">
        <v>26</v>
      </c>
      <c r="B26" s="307" t="s">
        <v>245</v>
      </c>
      <c r="C26" s="308"/>
      <c r="D26" s="113">
        <v>0.8124777606452378</v>
      </c>
      <c r="E26" s="115">
        <v>274</v>
      </c>
      <c r="F26" s="114">
        <v>299</v>
      </c>
      <c r="G26" s="114">
        <v>300</v>
      </c>
      <c r="H26" s="114">
        <v>292</v>
      </c>
      <c r="I26" s="140">
        <v>285</v>
      </c>
      <c r="J26" s="115">
        <v>-11</v>
      </c>
      <c r="K26" s="116">
        <v>-3.8596491228070176</v>
      </c>
    </row>
    <row r="27" spans="1:11" ht="14.1" customHeight="1" x14ac:dyDescent="0.2">
      <c r="A27" s="306">
        <v>27</v>
      </c>
      <c r="B27" s="307" t="s">
        <v>246</v>
      </c>
      <c r="C27" s="308"/>
      <c r="D27" s="113">
        <v>0.73538133080298895</v>
      </c>
      <c r="E27" s="115">
        <v>248</v>
      </c>
      <c r="F27" s="114">
        <v>256</v>
      </c>
      <c r="G27" s="114">
        <v>255</v>
      </c>
      <c r="H27" s="114">
        <v>272</v>
      </c>
      <c r="I27" s="140">
        <v>274</v>
      </c>
      <c r="J27" s="115">
        <v>-26</v>
      </c>
      <c r="K27" s="116">
        <v>-9.4890510948905114</v>
      </c>
    </row>
    <row r="28" spans="1:11" ht="14.1" customHeight="1" x14ac:dyDescent="0.2">
      <c r="A28" s="306">
        <v>28</v>
      </c>
      <c r="B28" s="307" t="s">
        <v>247</v>
      </c>
      <c r="C28" s="308"/>
      <c r="D28" s="113">
        <v>0.12454038666824813</v>
      </c>
      <c r="E28" s="115">
        <v>42</v>
      </c>
      <c r="F28" s="114">
        <v>44</v>
      </c>
      <c r="G28" s="114">
        <v>44</v>
      </c>
      <c r="H28" s="114">
        <v>50</v>
      </c>
      <c r="I28" s="140">
        <v>51</v>
      </c>
      <c r="J28" s="115">
        <v>-9</v>
      </c>
      <c r="K28" s="116">
        <v>-17.647058823529413</v>
      </c>
    </row>
    <row r="29" spans="1:11" ht="14.1" customHeight="1" x14ac:dyDescent="0.2">
      <c r="A29" s="306">
        <v>29</v>
      </c>
      <c r="B29" s="307" t="s">
        <v>248</v>
      </c>
      <c r="C29" s="308"/>
      <c r="D29" s="113">
        <v>3.5316095362353219</v>
      </c>
      <c r="E29" s="115">
        <v>1191</v>
      </c>
      <c r="F29" s="114">
        <v>1063</v>
      </c>
      <c r="G29" s="114">
        <v>1113</v>
      </c>
      <c r="H29" s="114">
        <v>1288</v>
      </c>
      <c r="I29" s="140">
        <v>1297</v>
      </c>
      <c r="J29" s="115">
        <v>-106</v>
      </c>
      <c r="K29" s="116">
        <v>-8.1727062451811872</v>
      </c>
    </row>
    <row r="30" spans="1:11" ht="14.1" customHeight="1" x14ac:dyDescent="0.2">
      <c r="A30" s="306" t="s">
        <v>249</v>
      </c>
      <c r="B30" s="307" t="s">
        <v>250</v>
      </c>
      <c r="C30" s="308"/>
      <c r="D30" s="113">
        <v>0.44182184794211837</v>
      </c>
      <c r="E30" s="115">
        <v>149</v>
      </c>
      <c r="F30" s="114">
        <v>144</v>
      </c>
      <c r="G30" s="114" t="s">
        <v>512</v>
      </c>
      <c r="H30" s="114" t="s">
        <v>512</v>
      </c>
      <c r="I30" s="140" t="s">
        <v>512</v>
      </c>
      <c r="J30" s="115" t="s">
        <v>512</v>
      </c>
      <c r="K30" s="116" t="s">
        <v>512</v>
      </c>
    </row>
    <row r="31" spans="1:11" ht="14.1" customHeight="1" x14ac:dyDescent="0.2">
      <c r="A31" s="306" t="s">
        <v>251</v>
      </c>
      <c r="B31" s="307" t="s">
        <v>252</v>
      </c>
      <c r="C31" s="308"/>
      <c r="D31" s="113">
        <v>3.0779266990867038</v>
      </c>
      <c r="E31" s="115">
        <v>1038</v>
      </c>
      <c r="F31" s="114">
        <v>916</v>
      </c>
      <c r="G31" s="114">
        <v>962</v>
      </c>
      <c r="H31" s="114">
        <v>1107</v>
      </c>
      <c r="I31" s="140">
        <v>1134</v>
      </c>
      <c r="J31" s="115">
        <v>-96</v>
      </c>
      <c r="K31" s="116">
        <v>-8.4656084656084651</v>
      </c>
    </row>
    <row r="32" spans="1:11" ht="14.1" customHeight="1" x14ac:dyDescent="0.2">
      <c r="A32" s="306">
        <v>31</v>
      </c>
      <c r="B32" s="307" t="s">
        <v>253</v>
      </c>
      <c r="C32" s="308"/>
      <c r="D32" s="113">
        <v>0.47740481556161785</v>
      </c>
      <c r="E32" s="115">
        <v>161</v>
      </c>
      <c r="F32" s="114">
        <v>161</v>
      </c>
      <c r="G32" s="114">
        <v>166</v>
      </c>
      <c r="H32" s="114">
        <v>160</v>
      </c>
      <c r="I32" s="140">
        <v>168</v>
      </c>
      <c r="J32" s="115">
        <v>-7</v>
      </c>
      <c r="K32" s="116">
        <v>-4.166666666666667</v>
      </c>
    </row>
    <row r="33" spans="1:11" ht="14.1" customHeight="1" x14ac:dyDescent="0.2">
      <c r="A33" s="306">
        <v>32</v>
      </c>
      <c r="B33" s="307" t="s">
        <v>254</v>
      </c>
      <c r="C33" s="308"/>
      <c r="D33" s="113">
        <v>0.4863005574664927</v>
      </c>
      <c r="E33" s="115">
        <v>164</v>
      </c>
      <c r="F33" s="114">
        <v>148</v>
      </c>
      <c r="G33" s="114">
        <v>157</v>
      </c>
      <c r="H33" s="114">
        <v>149</v>
      </c>
      <c r="I33" s="140">
        <v>150</v>
      </c>
      <c r="J33" s="115">
        <v>14</v>
      </c>
      <c r="K33" s="116">
        <v>9.3333333333333339</v>
      </c>
    </row>
    <row r="34" spans="1:11" ht="14.1" customHeight="1" x14ac:dyDescent="0.2">
      <c r="A34" s="306">
        <v>33</v>
      </c>
      <c r="B34" s="307" t="s">
        <v>255</v>
      </c>
      <c r="C34" s="308"/>
      <c r="D34" s="113">
        <v>0.23128928952674654</v>
      </c>
      <c r="E34" s="115">
        <v>78</v>
      </c>
      <c r="F34" s="114">
        <v>89</v>
      </c>
      <c r="G34" s="114">
        <v>86</v>
      </c>
      <c r="H34" s="114">
        <v>89</v>
      </c>
      <c r="I34" s="140">
        <v>84</v>
      </c>
      <c r="J34" s="115">
        <v>-6</v>
      </c>
      <c r="K34" s="116">
        <v>-7.1428571428571432</v>
      </c>
    </row>
    <row r="35" spans="1:11" ht="14.1" customHeight="1" x14ac:dyDescent="0.2">
      <c r="A35" s="306">
        <v>34</v>
      </c>
      <c r="B35" s="307" t="s">
        <v>256</v>
      </c>
      <c r="C35" s="308"/>
      <c r="D35" s="113">
        <v>3.593879729569446</v>
      </c>
      <c r="E35" s="115">
        <v>1212</v>
      </c>
      <c r="F35" s="114">
        <v>1186</v>
      </c>
      <c r="G35" s="114">
        <v>1235</v>
      </c>
      <c r="H35" s="114">
        <v>1276</v>
      </c>
      <c r="I35" s="140">
        <v>1258</v>
      </c>
      <c r="J35" s="115">
        <v>-46</v>
      </c>
      <c r="K35" s="116">
        <v>-3.6565977742448332</v>
      </c>
    </row>
    <row r="36" spans="1:11" ht="14.1" customHeight="1" x14ac:dyDescent="0.2">
      <c r="A36" s="306">
        <v>41</v>
      </c>
      <c r="B36" s="307" t="s">
        <v>257</v>
      </c>
      <c r="C36" s="308"/>
      <c r="D36" s="113">
        <v>0.40327363302099395</v>
      </c>
      <c r="E36" s="115">
        <v>136</v>
      </c>
      <c r="F36" s="114">
        <v>135</v>
      </c>
      <c r="G36" s="114">
        <v>128</v>
      </c>
      <c r="H36" s="114">
        <v>121</v>
      </c>
      <c r="I36" s="140">
        <v>132</v>
      </c>
      <c r="J36" s="115">
        <v>4</v>
      </c>
      <c r="K36" s="116">
        <v>3.0303030303030303</v>
      </c>
    </row>
    <row r="37" spans="1:11" ht="14.1" customHeight="1" x14ac:dyDescent="0.2">
      <c r="A37" s="306">
        <v>42</v>
      </c>
      <c r="B37" s="307" t="s">
        <v>258</v>
      </c>
      <c r="C37" s="308"/>
      <c r="D37" s="113">
        <v>8.5992171747123716E-2</v>
      </c>
      <c r="E37" s="115">
        <v>29</v>
      </c>
      <c r="F37" s="114">
        <v>28</v>
      </c>
      <c r="G37" s="114">
        <v>28</v>
      </c>
      <c r="H37" s="114">
        <v>28</v>
      </c>
      <c r="I37" s="140">
        <v>26</v>
      </c>
      <c r="J37" s="115">
        <v>3</v>
      </c>
      <c r="K37" s="116">
        <v>11.538461538461538</v>
      </c>
    </row>
    <row r="38" spans="1:11" ht="14.1" customHeight="1" x14ac:dyDescent="0.2">
      <c r="A38" s="306">
        <v>43</v>
      </c>
      <c r="B38" s="307" t="s">
        <v>259</v>
      </c>
      <c r="C38" s="308"/>
      <c r="D38" s="113">
        <v>0.91922666350373616</v>
      </c>
      <c r="E38" s="115">
        <v>310</v>
      </c>
      <c r="F38" s="114">
        <v>314</v>
      </c>
      <c r="G38" s="114">
        <v>307</v>
      </c>
      <c r="H38" s="114">
        <v>301</v>
      </c>
      <c r="I38" s="140">
        <v>296</v>
      </c>
      <c r="J38" s="115">
        <v>14</v>
      </c>
      <c r="K38" s="116">
        <v>4.7297297297297298</v>
      </c>
    </row>
    <row r="39" spans="1:11" ht="14.1" customHeight="1" x14ac:dyDescent="0.2">
      <c r="A39" s="306">
        <v>51</v>
      </c>
      <c r="B39" s="307" t="s">
        <v>260</v>
      </c>
      <c r="C39" s="308"/>
      <c r="D39" s="113">
        <v>10.348713082671095</v>
      </c>
      <c r="E39" s="115">
        <v>3490</v>
      </c>
      <c r="F39" s="114">
        <v>3409</v>
      </c>
      <c r="G39" s="114">
        <v>3487</v>
      </c>
      <c r="H39" s="114">
        <v>3716</v>
      </c>
      <c r="I39" s="140">
        <v>3745</v>
      </c>
      <c r="J39" s="115">
        <v>-255</v>
      </c>
      <c r="K39" s="116">
        <v>-6.8090787716955941</v>
      </c>
    </row>
    <row r="40" spans="1:11" ht="14.1" customHeight="1" x14ac:dyDescent="0.2">
      <c r="A40" s="306" t="s">
        <v>261</v>
      </c>
      <c r="B40" s="307" t="s">
        <v>262</v>
      </c>
      <c r="C40" s="308"/>
      <c r="D40" s="113">
        <v>10.037362116000475</v>
      </c>
      <c r="E40" s="115">
        <v>3385</v>
      </c>
      <c r="F40" s="114">
        <v>3302</v>
      </c>
      <c r="G40" s="114">
        <v>3386</v>
      </c>
      <c r="H40" s="114">
        <v>3613</v>
      </c>
      <c r="I40" s="140">
        <v>3645</v>
      </c>
      <c r="J40" s="115">
        <v>-260</v>
      </c>
      <c r="K40" s="116">
        <v>-7.1330589849108366</v>
      </c>
    </row>
    <row r="41" spans="1:11" ht="14.1" customHeight="1" x14ac:dyDescent="0.2">
      <c r="A41" s="306"/>
      <c r="B41" s="307" t="s">
        <v>263</v>
      </c>
      <c r="C41" s="308"/>
      <c r="D41" s="113">
        <v>2.4492942711422132</v>
      </c>
      <c r="E41" s="115">
        <v>826</v>
      </c>
      <c r="F41" s="114">
        <v>750</v>
      </c>
      <c r="G41" s="114">
        <v>812</v>
      </c>
      <c r="H41" s="114">
        <v>843</v>
      </c>
      <c r="I41" s="140">
        <v>800</v>
      </c>
      <c r="J41" s="115">
        <v>26</v>
      </c>
      <c r="K41" s="116">
        <v>3.25</v>
      </c>
    </row>
    <row r="42" spans="1:11" ht="14.1" customHeight="1" x14ac:dyDescent="0.2">
      <c r="A42" s="306">
        <v>52</v>
      </c>
      <c r="B42" s="307" t="s">
        <v>264</v>
      </c>
      <c r="C42" s="308"/>
      <c r="D42" s="113">
        <v>4.806665875934053</v>
      </c>
      <c r="E42" s="115">
        <v>1621</v>
      </c>
      <c r="F42" s="114">
        <v>1563</v>
      </c>
      <c r="G42" s="114">
        <v>1539</v>
      </c>
      <c r="H42" s="114">
        <v>1525</v>
      </c>
      <c r="I42" s="140">
        <v>1510</v>
      </c>
      <c r="J42" s="115">
        <v>111</v>
      </c>
      <c r="K42" s="116">
        <v>7.3509933774834435</v>
      </c>
    </row>
    <row r="43" spans="1:11" ht="14.1" customHeight="1" x14ac:dyDescent="0.2">
      <c r="A43" s="306" t="s">
        <v>265</v>
      </c>
      <c r="B43" s="307" t="s">
        <v>266</v>
      </c>
      <c r="C43" s="308"/>
      <c r="D43" s="113">
        <v>4.7532914245048037</v>
      </c>
      <c r="E43" s="115">
        <v>1603</v>
      </c>
      <c r="F43" s="114">
        <v>1546</v>
      </c>
      <c r="G43" s="114">
        <v>1525</v>
      </c>
      <c r="H43" s="114">
        <v>1510</v>
      </c>
      <c r="I43" s="140">
        <v>1492</v>
      </c>
      <c r="J43" s="115">
        <v>111</v>
      </c>
      <c r="K43" s="116">
        <v>7.4396782841823059</v>
      </c>
    </row>
    <row r="44" spans="1:11" ht="14.1" customHeight="1" x14ac:dyDescent="0.2">
      <c r="A44" s="306">
        <v>53</v>
      </c>
      <c r="B44" s="307" t="s">
        <v>267</v>
      </c>
      <c r="C44" s="308"/>
      <c r="D44" s="113">
        <v>3.9971533625904399</v>
      </c>
      <c r="E44" s="115">
        <v>1348</v>
      </c>
      <c r="F44" s="114">
        <v>1262</v>
      </c>
      <c r="G44" s="114">
        <v>1214</v>
      </c>
      <c r="H44" s="114">
        <v>1184</v>
      </c>
      <c r="I44" s="140">
        <v>1151</v>
      </c>
      <c r="J44" s="115">
        <v>197</v>
      </c>
      <c r="K44" s="116">
        <v>17.115551694178976</v>
      </c>
    </row>
    <row r="45" spans="1:11" ht="14.1" customHeight="1" x14ac:dyDescent="0.2">
      <c r="A45" s="306" t="s">
        <v>268</v>
      </c>
      <c r="B45" s="307" t="s">
        <v>269</v>
      </c>
      <c r="C45" s="308"/>
      <c r="D45" s="113">
        <v>3.9763966314790653</v>
      </c>
      <c r="E45" s="115">
        <v>1341</v>
      </c>
      <c r="F45" s="114">
        <v>1256</v>
      </c>
      <c r="G45" s="114">
        <v>1209</v>
      </c>
      <c r="H45" s="114">
        <v>1179</v>
      </c>
      <c r="I45" s="140">
        <v>1146</v>
      </c>
      <c r="J45" s="115">
        <v>195</v>
      </c>
      <c r="K45" s="116">
        <v>17.015706806282722</v>
      </c>
    </row>
    <row r="46" spans="1:11" ht="14.1" customHeight="1" x14ac:dyDescent="0.2">
      <c r="A46" s="306">
        <v>54</v>
      </c>
      <c r="B46" s="307" t="s">
        <v>270</v>
      </c>
      <c r="C46" s="308"/>
      <c r="D46" s="113">
        <v>7.5969635867631364</v>
      </c>
      <c r="E46" s="115">
        <v>2562</v>
      </c>
      <c r="F46" s="114">
        <v>2589</v>
      </c>
      <c r="G46" s="114">
        <v>2680</v>
      </c>
      <c r="H46" s="114">
        <v>2772</v>
      </c>
      <c r="I46" s="140">
        <v>2896</v>
      </c>
      <c r="J46" s="115">
        <v>-334</v>
      </c>
      <c r="K46" s="116">
        <v>-11.533149171270718</v>
      </c>
    </row>
    <row r="47" spans="1:11" ht="14.1" customHeight="1" x14ac:dyDescent="0.2">
      <c r="A47" s="306">
        <v>61</v>
      </c>
      <c r="B47" s="307" t="s">
        <v>271</v>
      </c>
      <c r="C47" s="308"/>
      <c r="D47" s="113">
        <v>1.0467322974736093</v>
      </c>
      <c r="E47" s="115">
        <v>353</v>
      </c>
      <c r="F47" s="114">
        <v>369</v>
      </c>
      <c r="G47" s="114">
        <v>370</v>
      </c>
      <c r="H47" s="114">
        <v>394</v>
      </c>
      <c r="I47" s="140">
        <v>380</v>
      </c>
      <c r="J47" s="115">
        <v>-27</v>
      </c>
      <c r="K47" s="116">
        <v>-7.1052631578947372</v>
      </c>
    </row>
    <row r="48" spans="1:11" ht="14.1" customHeight="1" x14ac:dyDescent="0.2">
      <c r="A48" s="306">
        <v>62</v>
      </c>
      <c r="B48" s="307" t="s">
        <v>272</v>
      </c>
      <c r="C48" s="308"/>
      <c r="D48" s="113">
        <v>9.5599573004388567</v>
      </c>
      <c r="E48" s="115">
        <v>3224</v>
      </c>
      <c r="F48" s="114">
        <v>3192</v>
      </c>
      <c r="G48" s="114">
        <v>3306</v>
      </c>
      <c r="H48" s="114">
        <v>3672</v>
      </c>
      <c r="I48" s="140">
        <v>3437</v>
      </c>
      <c r="J48" s="115">
        <v>-213</v>
      </c>
      <c r="K48" s="116">
        <v>-6.1972650567355254</v>
      </c>
    </row>
    <row r="49" spans="1:11" ht="14.1" customHeight="1" x14ac:dyDescent="0.2">
      <c r="A49" s="306">
        <v>63</v>
      </c>
      <c r="B49" s="307" t="s">
        <v>273</v>
      </c>
      <c r="C49" s="308"/>
      <c r="D49" s="113">
        <v>13.082671094769303</v>
      </c>
      <c r="E49" s="115">
        <v>4412</v>
      </c>
      <c r="F49" s="114">
        <v>4100</v>
      </c>
      <c r="G49" s="114">
        <v>4719</v>
      </c>
      <c r="H49" s="114">
        <v>5396</v>
      </c>
      <c r="I49" s="140">
        <v>5221</v>
      </c>
      <c r="J49" s="115">
        <v>-809</v>
      </c>
      <c r="K49" s="116">
        <v>-15.495115878184256</v>
      </c>
    </row>
    <row r="50" spans="1:11" ht="14.1" customHeight="1" x14ac:dyDescent="0.2">
      <c r="A50" s="306" t="s">
        <v>274</v>
      </c>
      <c r="B50" s="307" t="s">
        <v>275</v>
      </c>
      <c r="C50" s="308"/>
      <c r="D50" s="113">
        <v>0.79172102953386314</v>
      </c>
      <c r="E50" s="115">
        <v>267</v>
      </c>
      <c r="F50" s="114">
        <v>256</v>
      </c>
      <c r="G50" s="114">
        <v>300</v>
      </c>
      <c r="H50" s="114">
        <v>332</v>
      </c>
      <c r="I50" s="140">
        <v>332</v>
      </c>
      <c r="J50" s="115">
        <v>-65</v>
      </c>
      <c r="K50" s="116">
        <v>-19.578313253012048</v>
      </c>
    </row>
    <row r="51" spans="1:11" ht="14.1" customHeight="1" x14ac:dyDescent="0.2">
      <c r="A51" s="306" t="s">
        <v>276</v>
      </c>
      <c r="B51" s="307" t="s">
        <v>277</v>
      </c>
      <c r="C51" s="308"/>
      <c r="D51" s="113">
        <v>11.691970110307199</v>
      </c>
      <c r="E51" s="115">
        <v>3943</v>
      </c>
      <c r="F51" s="114">
        <v>3630</v>
      </c>
      <c r="G51" s="114">
        <v>4178</v>
      </c>
      <c r="H51" s="114">
        <v>4770</v>
      </c>
      <c r="I51" s="140">
        <v>4613</v>
      </c>
      <c r="J51" s="115">
        <v>-670</v>
      </c>
      <c r="K51" s="116">
        <v>-14.524170821591156</v>
      </c>
    </row>
    <row r="52" spans="1:11" ht="14.1" customHeight="1" x14ac:dyDescent="0.2">
      <c r="A52" s="306">
        <v>71</v>
      </c>
      <c r="B52" s="307" t="s">
        <v>278</v>
      </c>
      <c r="C52" s="308"/>
      <c r="D52" s="113">
        <v>15.709880204009014</v>
      </c>
      <c r="E52" s="115">
        <v>5298</v>
      </c>
      <c r="F52" s="114">
        <v>5286</v>
      </c>
      <c r="G52" s="114">
        <v>5412</v>
      </c>
      <c r="H52" s="114">
        <v>5484</v>
      </c>
      <c r="I52" s="140">
        <v>5518</v>
      </c>
      <c r="J52" s="115">
        <v>-220</v>
      </c>
      <c r="K52" s="116">
        <v>-3.9869517941283075</v>
      </c>
    </row>
    <row r="53" spans="1:11" ht="14.1" customHeight="1" x14ac:dyDescent="0.2">
      <c r="A53" s="306" t="s">
        <v>279</v>
      </c>
      <c r="B53" s="307" t="s">
        <v>280</v>
      </c>
      <c r="C53" s="308"/>
      <c r="D53" s="113">
        <v>2.0934645949472186</v>
      </c>
      <c r="E53" s="115">
        <v>706</v>
      </c>
      <c r="F53" s="114">
        <v>688</v>
      </c>
      <c r="G53" s="114">
        <v>678</v>
      </c>
      <c r="H53" s="114">
        <v>667</v>
      </c>
      <c r="I53" s="140">
        <v>674</v>
      </c>
      <c r="J53" s="115">
        <v>32</v>
      </c>
      <c r="K53" s="116">
        <v>4.7477744807121658</v>
      </c>
    </row>
    <row r="54" spans="1:11" ht="14.1" customHeight="1" x14ac:dyDescent="0.2">
      <c r="A54" s="306" t="s">
        <v>281</v>
      </c>
      <c r="B54" s="307" t="s">
        <v>282</v>
      </c>
      <c r="C54" s="308"/>
      <c r="D54" s="113">
        <v>12.958130708101056</v>
      </c>
      <c r="E54" s="115">
        <v>4370</v>
      </c>
      <c r="F54" s="114">
        <v>4375</v>
      </c>
      <c r="G54" s="114">
        <v>4511</v>
      </c>
      <c r="H54" s="114">
        <v>4603</v>
      </c>
      <c r="I54" s="140">
        <v>4631</v>
      </c>
      <c r="J54" s="115">
        <v>-261</v>
      </c>
      <c r="K54" s="116">
        <v>-5.6359317641977977</v>
      </c>
    </row>
    <row r="55" spans="1:11" ht="14.1" customHeight="1" x14ac:dyDescent="0.2">
      <c r="A55" s="306">
        <v>72</v>
      </c>
      <c r="B55" s="307" t="s">
        <v>283</v>
      </c>
      <c r="C55" s="308"/>
      <c r="D55" s="113">
        <v>1.6753647254180999</v>
      </c>
      <c r="E55" s="115">
        <v>565</v>
      </c>
      <c r="F55" s="114">
        <v>559</v>
      </c>
      <c r="G55" s="114">
        <v>564</v>
      </c>
      <c r="H55" s="114">
        <v>580</v>
      </c>
      <c r="I55" s="140">
        <v>577</v>
      </c>
      <c r="J55" s="115">
        <v>-12</v>
      </c>
      <c r="K55" s="116">
        <v>-2.0797227036395149</v>
      </c>
    </row>
    <row r="56" spans="1:11" ht="14.1" customHeight="1" x14ac:dyDescent="0.2">
      <c r="A56" s="306" t="s">
        <v>284</v>
      </c>
      <c r="B56" s="307" t="s">
        <v>285</v>
      </c>
      <c r="C56" s="308"/>
      <c r="D56" s="113">
        <v>0.18088008539912229</v>
      </c>
      <c r="E56" s="115">
        <v>61</v>
      </c>
      <c r="F56" s="114">
        <v>57</v>
      </c>
      <c r="G56" s="114">
        <v>59</v>
      </c>
      <c r="H56" s="114">
        <v>64</v>
      </c>
      <c r="I56" s="140">
        <v>66</v>
      </c>
      <c r="J56" s="115">
        <v>-5</v>
      </c>
      <c r="K56" s="116">
        <v>-7.5757575757575761</v>
      </c>
    </row>
    <row r="57" spans="1:11" ht="14.1" customHeight="1" x14ac:dyDescent="0.2">
      <c r="A57" s="306" t="s">
        <v>286</v>
      </c>
      <c r="B57" s="307" t="s">
        <v>287</v>
      </c>
      <c r="C57" s="308"/>
      <c r="D57" s="113">
        <v>1.1801684260467322</v>
      </c>
      <c r="E57" s="115">
        <v>398</v>
      </c>
      <c r="F57" s="114">
        <v>389</v>
      </c>
      <c r="G57" s="114">
        <v>391</v>
      </c>
      <c r="H57" s="114">
        <v>397</v>
      </c>
      <c r="I57" s="140">
        <v>398</v>
      </c>
      <c r="J57" s="115">
        <v>0</v>
      </c>
      <c r="K57" s="116">
        <v>0</v>
      </c>
    </row>
    <row r="58" spans="1:11" ht="14.1" customHeight="1" x14ac:dyDescent="0.2">
      <c r="A58" s="306">
        <v>73</v>
      </c>
      <c r="B58" s="307" t="s">
        <v>288</v>
      </c>
      <c r="C58" s="308"/>
      <c r="D58" s="113">
        <v>1.0141145771557347</v>
      </c>
      <c r="E58" s="115">
        <v>342</v>
      </c>
      <c r="F58" s="114">
        <v>343</v>
      </c>
      <c r="G58" s="114">
        <v>361</v>
      </c>
      <c r="H58" s="114">
        <v>362</v>
      </c>
      <c r="I58" s="140">
        <v>357</v>
      </c>
      <c r="J58" s="115">
        <v>-15</v>
      </c>
      <c r="K58" s="116">
        <v>-4.2016806722689077</v>
      </c>
    </row>
    <row r="59" spans="1:11" ht="14.1" customHeight="1" x14ac:dyDescent="0.2">
      <c r="A59" s="306" t="s">
        <v>289</v>
      </c>
      <c r="B59" s="307" t="s">
        <v>290</v>
      </c>
      <c r="C59" s="308"/>
      <c r="D59" s="113">
        <v>0.60194520222986592</v>
      </c>
      <c r="E59" s="115">
        <v>203</v>
      </c>
      <c r="F59" s="114">
        <v>193</v>
      </c>
      <c r="G59" s="114">
        <v>201</v>
      </c>
      <c r="H59" s="114">
        <v>203</v>
      </c>
      <c r="I59" s="140">
        <v>198</v>
      </c>
      <c r="J59" s="115">
        <v>5</v>
      </c>
      <c r="K59" s="116">
        <v>2.5252525252525251</v>
      </c>
    </row>
    <row r="60" spans="1:11" ht="14.1" customHeight="1" x14ac:dyDescent="0.2">
      <c r="A60" s="306">
        <v>81</v>
      </c>
      <c r="B60" s="307" t="s">
        <v>291</v>
      </c>
      <c r="C60" s="308"/>
      <c r="D60" s="113">
        <v>4.4686276835488083</v>
      </c>
      <c r="E60" s="115">
        <v>1507</v>
      </c>
      <c r="F60" s="114">
        <v>1506</v>
      </c>
      <c r="G60" s="114">
        <v>1467</v>
      </c>
      <c r="H60" s="114">
        <v>1452</v>
      </c>
      <c r="I60" s="140">
        <v>1390</v>
      </c>
      <c r="J60" s="115">
        <v>117</v>
      </c>
      <c r="K60" s="116">
        <v>8.4172661870503589</v>
      </c>
    </row>
    <row r="61" spans="1:11" ht="14.1" customHeight="1" x14ac:dyDescent="0.2">
      <c r="A61" s="306" t="s">
        <v>292</v>
      </c>
      <c r="B61" s="307" t="s">
        <v>293</v>
      </c>
      <c r="C61" s="308"/>
      <c r="D61" s="113">
        <v>1.3847704898588542</v>
      </c>
      <c r="E61" s="115">
        <v>467</v>
      </c>
      <c r="F61" s="114">
        <v>455</v>
      </c>
      <c r="G61" s="114">
        <v>441</v>
      </c>
      <c r="H61" s="114">
        <v>422</v>
      </c>
      <c r="I61" s="140">
        <v>371</v>
      </c>
      <c r="J61" s="115">
        <v>96</v>
      </c>
      <c r="K61" s="116">
        <v>25.876010781671159</v>
      </c>
    </row>
    <row r="62" spans="1:11" ht="14.1" customHeight="1" x14ac:dyDescent="0.2">
      <c r="A62" s="306" t="s">
        <v>294</v>
      </c>
      <c r="B62" s="307" t="s">
        <v>295</v>
      </c>
      <c r="C62" s="308"/>
      <c r="D62" s="113">
        <v>1.8236270904993477</v>
      </c>
      <c r="E62" s="115">
        <v>615</v>
      </c>
      <c r="F62" s="114">
        <v>626</v>
      </c>
      <c r="G62" s="114">
        <v>597</v>
      </c>
      <c r="H62" s="114">
        <v>604</v>
      </c>
      <c r="I62" s="140">
        <v>620</v>
      </c>
      <c r="J62" s="115">
        <v>-5</v>
      </c>
      <c r="K62" s="116">
        <v>-0.80645161290322576</v>
      </c>
    </row>
    <row r="63" spans="1:11" ht="14.1" customHeight="1" x14ac:dyDescent="0.2">
      <c r="A63" s="306"/>
      <c r="B63" s="307" t="s">
        <v>296</v>
      </c>
      <c r="C63" s="308"/>
      <c r="D63" s="113">
        <v>1.5626853279563515</v>
      </c>
      <c r="E63" s="115">
        <v>527</v>
      </c>
      <c r="F63" s="114">
        <v>540</v>
      </c>
      <c r="G63" s="114">
        <v>504</v>
      </c>
      <c r="H63" s="114">
        <v>512</v>
      </c>
      <c r="I63" s="140">
        <v>514</v>
      </c>
      <c r="J63" s="115">
        <v>13</v>
      </c>
      <c r="K63" s="116">
        <v>2.5291828793774318</v>
      </c>
    </row>
    <row r="64" spans="1:11" ht="14.1" customHeight="1" x14ac:dyDescent="0.2">
      <c r="A64" s="306" t="s">
        <v>297</v>
      </c>
      <c r="B64" s="307" t="s">
        <v>298</v>
      </c>
      <c r="C64" s="308"/>
      <c r="D64" s="113">
        <v>0.2461155260348713</v>
      </c>
      <c r="E64" s="115">
        <v>83</v>
      </c>
      <c r="F64" s="114">
        <v>86</v>
      </c>
      <c r="G64" s="114">
        <v>85</v>
      </c>
      <c r="H64" s="114">
        <v>85</v>
      </c>
      <c r="I64" s="140">
        <v>79</v>
      </c>
      <c r="J64" s="115">
        <v>4</v>
      </c>
      <c r="K64" s="116">
        <v>5.0632911392405067</v>
      </c>
    </row>
    <row r="65" spans="1:11" ht="14.1" customHeight="1" x14ac:dyDescent="0.2">
      <c r="A65" s="306" t="s">
        <v>299</v>
      </c>
      <c r="B65" s="307" t="s">
        <v>300</v>
      </c>
      <c r="C65" s="308"/>
      <c r="D65" s="113">
        <v>0.65531965365911515</v>
      </c>
      <c r="E65" s="115">
        <v>221</v>
      </c>
      <c r="F65" s="114">
        <v>216</v>
      </c>
      <c r="G65" s="114">
        <v>225</v>
      </c>
      <c r="H65" s="114">
        <v>224</v>
      </c>
      <c r="I65" s="140">
        <v>212</v>
      </c>
      <c r="J65" s="115">
        <v>9</v>
      </c>
      <c r="K65" s="116">
        <v>4.2452830188679247</v>
      </c>
    </row>
    <row r="66" spans="1:11" ht="14.1" customHeight="1" x14ac:dyDescent="0.2">
      <c r="A66" s="306">
        <v>82</v>
      </c>
      <c r="B66" s="307" t="s">
        <v>301</v>
      </c>
      <c r="C66" s="308"/>
      <c r="D66" s="113">
        <v>1.5478590914482269</v>
      </c>
      <c r="E66" s="115">
        <v>522</v>
      </c>
      <c r="F66" s="114">
        <v>534</v>
      </c>
      <c r="G66" s="114">
        <v>545</v>
      </c>
      <c r="H66" s="114">
        <v>571</v>
      </c>
      <c r="I66" s="140">
        <v>557</v>
      </c>
      <c r="J66" s="115">
        <v>-35</v>
      </c>
      <c r="K66" s="116">
        <v>-6.2836624775583481</v>
      </c>
    </row>
    <row r="67" spans="1:11" ht="14.1" customHeight="1" x14ac:dyDescent="0.2">
      <c r="A67" s="306" t="s">
        <v>302</v>
      </c>
      <c r="B67" s="307" t="s">
        <v>303</v>
      </c>
      <c r="C67" s="308"/>
      <c r="D67" s="113">
        <v>0.84509548096311238</v>
      </c>
      <c r="E67" s="115">
        <v>285</v>
      </c>
      <c r="F67" s="114">
        <v>295</v>
      </c>
      <c r="G67" s="114">
        <v>300</v>
      </c>
      <c r="H67" s="114">
        <v>300</v>
      </c>
      <c r="I67" s="140">
        <v>300</v>
      </c>
      <c r="J67" s="115">
        <v>-15</v>
      </c>
      <c r="K67" s="116">
        <v>-5</v>
      </c>
    </row>
    <row r="68" spans="1:11" ht="14.1" customHeight="1" x14ac:dyDescent="0.2">
      <c r="A68" s="306" t="s">
        <v>304</v>
      </c>
      <c r="B68" s="307" t="s">
        <v>305</v>
      </c>
      <c r="C68" s="308"/>
      <c r="D68" s="113">
        <v>0.47740481556161785</v>
      </c>
      <c r="E68" s="115">
        <v>161</v>
      </c>
      <c r="F68" s="114">
        <v>167</v>
      </c>
      <c r="G68" s="114">
        <v>165</v>
      </c>
      <c r="H68" s="114">
        <v>184</v>
      </c>
      <c r="I68" s="140">
        <v>172</v>
      </c>
      <c r="J68" s="115">
        <v>-11</v>
      </c>
      <c r="K68" s="116">
        <v>-6.3953488372093021</v>
      </c>
    </row>
    <row r="69" spans="1:11" ht="14.1" customHeight="1" x14ac:dyDescent="0.2">
      <c r="A69" s="306">
        <v>83</v>
      </c>
      <c r="B69" s="307" t="s">
        <v>306</v>
      </c>
      <c r="C69" s="308"/>
      <c r="D69" s="113">
        <v>1.9629937136757205</v>
      </c>
      <c r="E69" s="115">
        <v>662</v>
      </c>
      <c r="F69" s="114">
        <v>628</v>
      </c>
      <c r="G69" s="114">
        <v>662</v>
      </c>
      <c r="H69" s="114">
        <v>651</v>
      </c>
      <c r="I69" s="140">
        <v>666</v>
      </c>
      <c r="J69" s="115">
        <v>-4</v>
      </c>
      <c r="K69" s="116">
        <v>-0.60060060060060061</v>
      </c>
    </row>
    <row r="70" spans="1:11" ht="14.1" customHeight="1" x14ac:dyDescent="0.2">
      <c r="A70" s="306" t="s">
        <v>307</v>
      </c>
      <c r="B70" s="307" t="s">
        <v>308</v>
      </c>
      <c r="C70" s="308"/>
      <c r="D70" s="113">
        <v>1.2305776301743565</v>
      </c>
      <c r="E70" s="115">
        <v>415</v>
      </c>
      <c r="F70" s="114">
        <v>393</v>
      </c>
      <c r="G70" s="114">
        <v>430</v>
      </c>
      <c r="H70" s="114">
        <v>437</v>
      </c>
      <c r="I70" s="140">
        <v>432</v>
      </c>
      <c r="J70" s="115">
        <v>-17</v>
      </c>
      <c r="K70" s="116">
        <v>-3.9351851851851851</v>
      </c>
    </row>
    <row r="71" spans="1:11" ht="14.1" customHeight="1" x14ac:dyDescent="0.2">
      <c r="A71" s="306"/>
      <c r="B71" s="307" t="s">
        <v>309</v>
      </c>
      <c r="C71" s="308"/>
      <c r="D71" s="113">
        <v>0.70869410508836439</v>
      </c>
      <c r="E71" s="115">
        <v>239</v>
      </c>
      <c r="F71" s="114">
        <v>229</v>
      </c>
      <c r="G71" s="114">
        <v>250</v>
      </c>
      <c r="H71" s="114">
        <v>252</v>
      </c>
      <c r="I71" s="140">
        <v>257</v>
      </c>
      <c r="J71" s="115">
        <v>-18</v>
      </c>
      <c r="K71" s="116">
        <v>-7.0038910505836576</v>
      </c>
    </row>
    <row r="72" spans="1:11" ht="14.1" customHeight="1" x14ac:dyDescent="0.2">
      <c r="A72" s="306">
        <v>84</v>
      </c>
      <c r="B72" s="307" t="s">
        <v>310</v>
      </c>
      <c r="C72" s="308"/>
      <c r="D72" s="113">
        <v>4.1750682006879369</v>
      </c>
      <c r="E72" s="115">
        <v>1408</v>
      </c>
      <c r="F72" s="114">
        <v>1453</v>
      </c>
      <c r="G72" s="114">
        <v>1536</v>
      </c>
      <c r="H72" s="114">
        <v>1579</v>
      </c>
      <c r="I72" s="140">
        <v>1514</v>
      </c>
      <c r="J72" s="115">
        <v>-106</v>
      </c>
      <c r="K72" s="116">
        <v>-7.001321003963012</v>
      </c>
    </row>
    <row r="73" spans="1:11" ht="14.1" customHeight="1" x14ac:dyDescent="0.2">
      <c r="A73" s="306" t="s">
        <v>311</v>
      </c>
      <c r="B73" s="307" t="s">
        <v>312</v>
      </c>
      <c r="C73" s="308"/>
      <c r="D73" s="113">
        <v>9.4887913651998571E-2</v>
      </c>
      <c r="E73" s="115">
        <v>32</v>
      </c>
      <c r="F73" s="114">
        <v>37</v>
      </c>
      <c r="G73" s="114">
        <v>38</v>
      </c>
      <c r="H73" s="114">
        <v>44</v>
      </c>
      <c r="I73" s="140">
        <v>36</v>
      </c>
      <c r="J73" s="115">
        <v>-4</v>
      </c>
      <c r="K73" s="116">
        <v>-11.111111111111111</v>
      </c>
    </row>
    <row r="74" spans="1:11" ht="14.1" customHeight="1" x14ac:dyDescent="0.2">
      <c r="A74" s="306" t="s">
        <v>313</v>
      </c>
      <c r="B74" s="307" t="s">
        <v>314</v>
      </c>
      <c r="C74" s="308"/>
      <c r="D74" s="113">
        <v>0.14826236508124777</v>
      </c>
      <c r="E74" s="115">
        <v>50</v>
      </c>
      <c r="F74" s="114">
        <v>42</v>
      </c>
      <c r="G74" s="114">
        <v>37</v>
      </c>
      <c r="H74" s="114">
        <v>36</v>
      </c>
      <c r="I74" s="140">
        <v>39</v>
      </c>
      <c r="J74" s="115">
        <v>11</v>
      </c>
      <c r="K74" s="116">
        <v>28.205128205128204</v>
      </c>
    </row>
    <row r="75" spans="1:11" ht="14.1" customHeight="1" x14ac:dyDescent="0.2">
      <c r="A75" s="306" t="s">
        <v>315</v>
      </c>
      <c r="B75" s="307" t="s">
        <v>316</v>
      </c>
      <c r="C75" s="308"/>
      <c r="D75" s="113">
        <v>2.929664334005456</v>
      </c>
      <c r="E75" s="115">
        <v>988</v>
      </c>
      <c r="F75" s="114">
        <v>1064</v>
      </c>
      <c r="G75" s="114">
        <v>1139</v>
      </c>
      <c r="H75" s="114">
        <v>1206</v>
      </c>
      <c r="I75" s="140">
        <v>1152</v>
      </c>
      <c r="J75" s="115">
        <v>-164</v>
      </c>
      <c r="K75" s="116">
        <v>-14.236111111111111</v>
      </c>
    </row>
    <row r="76" spans="1:11" ht="14.1" customHeight="1" x14ac:dyDescent="0.2">
      <c r="A76" s="306">
        <v>91</v>
      </c>
      <c r="B76" s="307" t="s">
        <v>317</v>
      </c>
      <c r="C76" s="308"/>
      <c r="D76" s="113">
        <v>0.33803819238524491</v>
      </c>
      <c r="E76" s="115">
        <v>114</v>
      </c>
      <c r="F76" s="114">
        <v>118</v>
      </c>
      <c r="G76" s="114">
        <v>119</v>
      </c>
      <c r="H76" s="114">
        <v>56</v>
      </c>
      <c r="I76" s="140">
        <v>64</v>
      </c>
      <c r="J76" s="115">
        <v>50</v>
      </c>
      <c r="K76" s="116">
        <v>78.125</v>
      </c>
    </row>
    <row r="77" spans="1:11" ht="14.1" customHeight="1" x14ac:dyDescent="0.2">
      <c r="A77" s="306">
        <v>92</v>
      </c>
      <c r="B77" s="307" t="s">
        <v>318</v>
      </c>
      <c r="C77" s="308"/>
      <c r="D77" s="113">
        <v>0.83619973905823741</v>
      </c>
      <c r="E77" s="115">
        <v>282</v>
      </c>
      <c r="F77" s="114">
        <v>263</v>
      </c>
      <c r="G77" s="114">
        <v>259</v>
      </c>
      <c r="H77" s="114">
        <v>258</v>
      </c>
      <c r="I77" s="140">
        <v>250</v>
      </c>
      <c r="J77" s="115">
        <v>32</v>
      </c>
      <c r="K77" s="116">
        <v>12.8</v>
      </c>
    </row>
    <row r="78" spans="1:11" ht="14.1" customHeight="1" x14ac:dyDescent="0.2">
      <c r="A78" s="306">
        <v>93</v>
      </c>
      <c r="B78" s="307" t="s">
        <v>319</v>
      </c>
      <c r="C78" s="308"/>
      <c r="D78" s="113">
        <v>0.13047088127149803</v>
      </c>
      <c r="E78" s="115">
        <v>44</v>
      </c>
      <c r="F78" s="114">
        <v>43</v>
      </c>
      <c r="G78" s="114">
        <v>46</v>
      </c>
      <c r="H78" s="114">
        <v>40</v>
      </c>
      <c r="I78" s="140">
        <v>38</v>
      </c>
      <c r="J78" s="115">
        <v>6</v>
      </c>
      <c r="K78" s="116">
        <v>15.789473684210526</v>
      </c>
    </row>
    <row r="79" spans="1:11" ht="14.1" customHeight="1" x14ac:dyDescent="0.2">
      <c r="A79" s="306">
        <v>94</v>
      </c>
      <c r="B79" s="307" t="s">
        <v>320</v>
      </c>
      <c r="C79" s="308"/>
      <c r="D79" s="113">
        <v>0.41809986952911871</v>
      </c>
      <c r="E79" s="115">
        <v>141</v>
      </c>
      <c r="F79" s="114">
        <v>146</v>
      </c>
      <c r="G79" s="114">
        <v>207</v>
      </c>
      <c r="H79" s="114">
        <v>296</v>
      </c>
      <c r="I79" s="140">
        <v>263</v>
      </c>
      <c r="J79" s="115">
        <v>-122</v>
      </c>
      <c r="K79" s="116">
        <v>-46.387832699619771</v>
      </c>
    </row>
    <row r="80" spans="1:11" ht="14.1" customHeight="1" x14ac:dyDescent="0.2">
      <c r="A80" s="310" t="s">
        <v>321</v>
      </c>
      <c r="B80" s="311" t="s">
        <v>322</v>
      </c>
      <c r="C80" s="312"/>
      <c r="D80" s="125">
        <v>2.4077808089194637</v>
      </c>
      <c r="E80" s="143">
        <v>812</v>
      </c>
      <c r="F80" s="144">
        <v>822</v>
      </c>
      <c r="G80" s="144">
        <v>809</v>
      </c>
      <c r="H80" s="144">
        <v>878</v>
      </c>
      <c r="I80" s="145">
        <v>855</v>
      </c>
      <c r="J80" s="143">
        <v>-43</v>
      </c>
      <c r="K80" s="146">
        <v>-5.0292397660818713</v>
      </c>
    </row>
    <row r="81" spans="1:11" s="269" customFormat="1" ht="11.25" customHeight="1" x14ac:dyDescent="0.2">
      <c r="B81" s="271"/>
      <c r="C81" s="271"/>
      <c r="D81" s="272"/>
      <c r="E81" s="272"/>
      <c r="F81" s="272"/>
      <c r="G81" s="272"/>
      <c r="H81" s="272"/>
      <c r="I81" s="272"/>
      <c r="J81" s="150"/>
      <c r="K81" s="269" t="s">
        <v>45</v>
      </c>
    </row>
    <row r="82" spans="1:11" s="151" customFormat="1" ht="12.75" customHeight="1" x14ac:dyDescent="0.15">
      <c r="A82" s="214" t="s">
        <v>122</v>
      </c>
    </row>
    <row r="83" spans="1:11" ht="11.25" x14ac:dyDescent="0.2">
      <c r="A83" s="277" t="s">
        <v>323</v>
      </c>
    </row>
    <row r="84" spans="1:11" ht="21" customHeight="1" x14ac:dyDescent="0.2">
      <c r="A84" s="619" t="s">
        <v>324</v>
      </c>
      <c r="B84" s="619"/>
      <c r="C84" s="619"/>
      <c r="D84" s="619"/>
      <c r="E84" s="619"/>
      <c r="F84" s="619"/>
      <c r="G84" s="619"/>
      <c r="H84" s="619"/>
      <c r="I84" s="619"/>
      <c r="J84" s="619"/>
      <c r="K84" s="619"/>
    </row>
    <row r="85" spans="1:11" ht="18" customHeight="1" x14ac:dyDescent="0.2">
      <c r="A85" s="619"/>
      <c r="B85" s="619"/>
      <c r="C85" s="619"/>
      <c r="D85" s="619"/>
      <c r="E85" s="619"/>
      <c r="F85" s="619"/>
      <c r="G85" s="619"/>
      <c r="H85" s="619"/>
      <c r="I85" s="619"/>
      <c r="J85" s="619"/>
      <c r="K85" s="619"/>
    </row>
    <row r="86" spans="1:11" ht="15.95" customHeight="1" x14ac:dyDescent="0.2">
      <c r="B86" s="110"/>
      <c r="C86" s="110"/>
    </row>
  </sheetData>
  <mergeCells count="14">
    <mergeCell ref="H8:H9"/>
    <mergeCell ref="I8:I9"/>
    <mergeCell ref="A84:K84"/>
    <mergeCell ref="A85:K85"/>
    <mergeCell ref="A3:K3"/>
    <mergeCell ref="A4:K4"/>
    <mergeCell ref="A5:E5"/>
    <mergeCell ref="A7:C10"/>
    <mergeCell ref="D7:D10"/>
    <mergeCell ref="E7:I7"/>
    <mergeCell ref="J7:K8"/>
    <mergeCell ref="E8:E9"/>
    <mergeCell ref="F8:F9"/>
    <mergeCell ref="G8:G9"/>
  </mergeCells>
  <printOptions horizontalCentered="1"/>
  <pageMargins left="0.70866141732283461" right="0.31496062992125984" top="0.74803149606299213" bottom="0.74803149606299213" header="0.31496062992125984" footer="0.31496062992125984"/>
  <pageSetup paperSize="9" scale="76" fitToHeight="2" orientation="portrait" r:id="rId1"/>
  <headerFooter alignWithMargins="0"/>
  <rowBreaks count="1" manualBreakCount="1">
    <brk id="61" max="10"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fitToPage="1"/>
  </sheetPr>
  <dimension ref="A1:Q65"/>
  <sheetViews>
    <sheetView showGridLines="0" zoomScaleNormal="100" workbookViewId="0"/>
  </sheetViews>
  <sheetFormatPr baseColWidth="10" defaultColWidth="8.85546875" defaultRowHeight="15.95" customHeight="1" x14ac:dyDescent="0.2"/>
  <cols>
    <col min="1" max="1" width="4.140625" style="402" customWidth="1"/>
    <col min="2" max="2" width="3.5703125" style="403" customWidth="1"/>
    <col min="3" max="3" width="3.7109375" style="402" customWidth="1"/>
    <col min="4" max="4" width="6.42578125" style="403" customWidth="1"/>
    <col min="5" max="5" width="17.7109375" style="403" customWidth="1"/>
    <col min="6" max="11" width="9.7109375" style="404" customWidth="1"/>
    <col min="12" max="12" width="8.7109375" style="405" customWidth="1"/>
    <col min="13" max="13" width="9.7109375" style="97" customWidth="1"/>
    <col min="14" max="16384" width="8.85546875" style="97"/>
  </cols>
  <sheetData>
    <row r="1" spans="1:17" s="91" customFormat="1" ht="36.75" customHeight="1" x14ac:dyDescent="0.2">
      <c r="A1" s="325"/>
      <c r="B1" s="326"/>
      <c r="C1" s="327"/>
      <c r="D1" s="328"/>
      <c r="E1" s="328"/>
      <c r="F1" s="328"/>
      <c r="G1" s="328"/>
      <c r="H1" s="328"/>
      <c r="I1" s="327"/>
      <c r="J1" s="327"/>
      <c r="K1" s="329"/>
      <c r="L1" s="15" t="s">
        <v>6</v>
      </c>
    </row>
    <row r="2" spans="1:17" s="91" customFormat="1" ht="11.25" customHeight="1" x14ac:dyDescent="0.2">
      <c r="A2" s="330"/>
      <c r="B2" s="331"/>
      <c r="C2" s="331"/>
      <c r="D2" s="331"/>
      <c r="E2" s="331"/>
      <c r="F2" s="331"/>
      <c r="G2" s="331"/>
      <c r="H2" s="331"/>
      <c r="I2" s="332"/>
      <c r="J2" s="332"/>
      <c r="K2" s="333"/>
      <c r="L2" s="333"/>
    </row>
    <row r="3" spans="1:17" s="94" customFormat="1" ht="24.95" customHeight="1" x14ac:dyDescent="0.2">
      <c r="A3" s="621" t="s">
        <v>334</v>
      </c>
      <c r="B3" s="621"/>
      <c r="C3" s="621"/>
      <c r="D3" s="621"/>
      <c r="E3" s="621"/>
      <c r="F3" s="621"/>
      <c r="G3" s="621"/>
      <c r="H3" s="621"/>
      <c r="I3" s="621"/>
      <c r="J3" s="621"/>
      <c r="K3" s="621"/>
      <c r="L3" s="621"/>
    </row>
    <row r="4" spans="1:17" s="94" customFormat="1" ht="12" customHeight="1" x14ac:dyDescent="0.2">
      <c r="A4" s="334" t="s">
        <v>92</v>
      </c>
      <c r="B4" s="334"/>
      <c r="C4" s="334"/>
      <c r="D4" s="335"/>
      <c r="E4" s="335"/>
      <c r="F4" s="335"/>
      <c r="G4" s="335"/>
      <c r="H4" s="335"/>
      <c r="I4" s="335"/>
      <c r="J4" s="335"/>
      <c r="K4" s="335"/>
      <c r="L4" s="335"/>
    </row>
    <row r="5" spans="1:17" s="94" customFormat="1" ht="12" customHeight="1" x14ac:dyDescent="0.2">
      <c r="A5" s="622" t="s">
        <v>335</v>
      </c>
      <c r="B5" s="622"/>
      <c r="C5" s="622"/>
      <c r="D5" s="622"/>
      <c r="E5" s="336"/>
      <c r="F5" s="336"/>
      <c r="G5" s="336"/>
      <c r="H5" s="336"/>
      <c r="I5" s="337"/>
      <c r="J5" s="337"/>
      <c r="K5" s="336"/>
      <c r="L5" s="336"/>
    </row>
    <row r="6" spans="1:17" s="94" customFormat="1" ht="11.25" customHeight="1" x14ac:dyDescent="0.2">
      <c r="A6" s="338"/>
      <c r="B6" s="338"/>
      <c r="C6" s="338"/>
      <c r="D6" s="338"/>
      <c r="E6" s="336"/>
      <c r="F6" s="336"/>
      <c r="G6" s="336"/>
      <c r="H6" s="336"/>
      <c r="I6" s="337"/>
      <c r="J6" s="337"/>
      <c r="K6" s="336"/>
      <c r="L6" s="336"/>
    </row>
    <row r="7" spans="1:17" s="91" customFormat="1" ht="12" customHeight="1" x14ac:dyDescent="0.2">
      <c r="A7" s="623" t="s">
        <v>336</v>
      </c>
      <c r="B7" s="623"/>
      <c r="C7" s="623"/>
      <c r="D7" s="623"/>
      <c r="E7" s="623"/>
      <c r="F7" s="626" t="s">
        <v>104</v>
      </c>
      <c r="G7" s="627"/>
      <c r="H7" s="627"/>
      <c r="I7" s="627"/>
      <c r="J7" s="627"/>
      <c r="K7" s="627"/>
      <c r="L7" s="628"/>
      <c r="M7" s="96"/>
      <c r="N7" s="96"/>
      <c r="O7" s="96"/>
      <c r="P7" s="96"/>
      <c r="Q7" s="96"/>
    </row>
    <row r="8" spans="1:17" ht="21.75" customHeight="1" x14ac:dyDescent="0.2">
      <c r="A8" s="623"/>
      <c r="B8" s="623"/>
      <c r="C8" s="623"/>
      <c r="D8" s="623"/>
      <c r="E8" s="623"/>
      <c r="F8" s="629" t="s">
        <v>335</v>
      </c>
      <c r="G8" s="629" t="s">
        <v>337</v>
      </c>
      <c r="H8" s="629" t="s">
        <v>338</v>
      </c>
      <c r="I8" s="629" t="s">
        <v>339</v>
      </c>
      <c r="J8" s="629" t="s">
        <v>340</v>
      </c>
      <c r="K8" s="631" t="s">
        <v>341</v>
      </c>
      <c r="L8" s="632"/>
    </row>
    <row r="9" spans="1:17" ht="12" customHeight="1" x14ac:dyDescent="0.2">
      <c r="A9" s="623"/>
      <c r="B9" s="623"/>
      <c r="C9" s="623"/>
      <c r="D9" s="623"/>
      <c r="E9" s="623"/>
      <c r="F9" s="630"/>
      <c r="G9" s="630"/>
      <c r="H9" s="630"/>
      <c r="I9" s="630"/>
      <c r="J9" s="630"/>
      <c r="K9" s="339" t="s">
        <v>102</v>
      </c>
      <c r="L9" s="340" t="s">
        <v>342</v>
      </c>
    </row>
    <row r="10" spans="1:17" ht="12" customHeight="1" x14ac:dyDescent="0.2">
      <c r="A10" s="624"/>
      <c r="B10" s="624"/>
      <c r="C10" s="624"/>
      <c r="D10" s="624"/>
      <c r="E10" s="625"/>
      <c r="F10" s="341">
        <v>1</v>
      </c>
      <c r="G10" s="342">
        <v>2</v>
      </c>
      <c r="H10" s="342">
        <v>3</v>
      </c>
      <c r="I10" s="342">
        <v>4</v>
      </c>
      <c r="J10" s="342">
        <v>5</v>
      </c>
      <c r="K10" s="342">
        <v>6</v>
      </c>
      <c r="L10" s="342">
        <v>7</v>
      </c>
      <c r="M10" s="101"/>
    </row>
    <row r="11" spans="1:17" s="110" customFormat="1" ht="27.75" customHeight="1" x14ac:dyDescent="0.2">
      <c r="A11" s="633" t="s">
        <v>343</v>
      </c>
      <c r="B11" s="634"/>
      <c r="C11" s="634"/>
      <c r="D11" s="634"/>
      <c r="E11" s="635"/>
      <c r="F11" s="343"/>
      <c r="G11" s="343"/>
      <c r="H11" s="343"/>
      <c r="I11" s="343"/>
      <c r="J11" s="344"/>
      <c r="K11" s="343"/>
      <c r="L11" s="344"/>
    </row>
    <row r="12" spans="1:17" s="110" customFormat="1" ht="15.75" customHeight="1" x14ac:dyDescent="0.2">
      <c r="A12" s="345" t="s">
        <v>104</v>
      </c>
      <c r="B12" s="346"/>
      <c r="C12" s="347"/>
      <c r="D12" s="347"/>
      <c r="E12" s="348"/>
      <c r="F12" s="537">
        <v>22709</v>
      </c>
      <c r="G12" s="537">
        <v>13553</v>
      </c>
      <c r="H12" s="537">
        <v>20193</v>
      </c>
      <c r="I12" s="537">
        <v>17284</v>
      </c>
      <c r="J12" s="538">
        <v>25265</v>
      </c>
      <c r="K12" s="539">
        <v>-2556</v>
      </c>
      <c r="L12" s="349">
        <v>-10.11676231941421</v>
      </c>
    </row>
    <row r="13" spans="1:17" s="110" customFormat="1" ht="15" customHeight="1" x14ac:dyDescent="0.2">
      <c r="A13" s="350" t="s">
        <v>344</v>
      </c>
      <c r="B13" s="351" t="s">
        <v>345</v>
      </c>
      <c r="C13" s="347"/>
      <c r="D13" s="347"/>
      <c r="E13" s="348"/>
      <c r="F13" s="537">
        <v>11895</v>
      </c>
      <c r="G13" s="537">
        <v>7338</v>
      </c>
      <c r="H13" s="537">
        <v>11065</v>
      </c>
      <c r="I13" s="537">
        <v>9234</v>
      </c>
      <c r="J13" s="538">
        <v>13630</v>
      </c>
      <c r="K13" s="539">
        <v>-1735</v>
      </c>
      <c r="L13" s="349">
        <v>-12.72927366104182</v>
      </c>
    </row>
    <row r="14" spans="1:17" s="110" customFormat="1" ht="22.5" customHeight="1" x14ac:dyDescent="0.2">
      <c r="A14" s="350"/>
      <c r="B14" s="351" t="s">
        <v>346</v>
      </c>
      <c r="C14" s="347"/>
      <c r="D14" s="347"/>
      <c r="E14" s="348"/>
      <c r="F14" s="537">
        <v>10814</v>
      </c>
      <c r="G14" s="537">
        <v>6215</v>
      </c>
      <c r="H14" s="537">
        <v>9128</v>
      </c>
      <c r="I14" s="537">
        <v>8050</v>
      </c>
      <c r="J14" s="538">
        <v>11635</v>
      </c>
      <c r="K14" s="539">
        <v>-821</v>
      </c>
      <c r="L14" s="349">
        <v>-7.0562956596476152</v>
      </c>
    </row>
    <row r="15" spans="1:17" s="110" customFormat="1" ht="15" customHeight="1" x14ac:dyDescent="0.2">
      <c r="A15" s="350" t="s">
        <v>347</v>
      </c>
      <c r="B15" s="351" t="s">
        <v>108</v>
      </c>
      <c r="C15" s="347"/>
      <c r="D15" s="347"/>
      <c r="E15" s="348"/>
      <c r="F15" s="537">
        <v>8729</v>
      </c>
      <c r="G15" s="537">
        <v>2628</v>
      </c>
      <c r="H15" s="537">
        <v>3891</v>
      </c>
      <c r="I15" s="537">
        <v>3982</v>
      </c>
      <c r="J15" s="538">
        <v>9044</v>
      </c>
      <c r="K15" s="539">
        <v>-315</v>
      </c>
      <c r="L15" s="349">
        <v>-3.48297213622291</v>
      </c>
    </row>
    <row r="16" spans="1:17" s="110" customFormat="1" ht="15" customHeight="1" x14ac:dyDescent="0.2">
      <c r="A16" s="350"/>
      <c r="B16" s="351" t="s">
        <v>109</v>
      </c>
      <c r="C16" s="347"/>
      <c r="D16" s="347"/>
      <c r="E16" s="348"/>
      <c r="F16" s="537">
        <v>12406</v>
      </c>
      <c r="G16" s="537">
        <v>9535</v>
      </c>
      <c r="H16" s="537">
        <v>14227</v>
      </c>
      <c r="I16" s="537">
        <v>11791</v>
      </c>
      <c r="J16" s="538">
        <v>14503</v>
      </c>
      <c r="K16" s="539">
        <v>-2097</v>
      </c>
      <c r="L16" s="349">
        <v>-14.459077432255395</v>
      </c>
    </row>
    <row r="17" spans="1:12" s="110" customFormat="1" ht="15" customHeight="1" x14ac:dyDescent="0.2">
      <c r="A17" s="350"/>
      <c r="B17" s="351" t="s">
        <v>110</v>
      </c>
      <c r="C17" s="347"/>
      <c r="D17" s="347"/>
      <c r="E17" s="348"/>
      <c r="F17" s="537">
        <v>1356</v>
      </c>
      <c r="G17" s="537">
        <v>1168</v>
      </c>
      <c r="H17" s="537">
        <v>1813</v>
      </c>
      <c r="I17" s="537">
        <v>1179</v>
      </c>
      <c r="J17" s="538">
        <v>1409</v>
      </c>
      <c r="K17" s="539">
        <v>-53</v>
      </c>
      <c r="L17" s="349">
        <v>-3.7615330021291697</v>
      </c>
    </row>
    <row r="18" spans="1:12" s="110" customFormat="1" ht="15" customHeight="1" x14ac:dyDescent="0.2">
      <c r="A18" s="350"/>
      <c r="B18" s="351" t="s">
        <v>111</v>
      </c>
      <c r="C18" s="347"/>
      <c r="D18" s="347"/>
      <c r="E18" s="348"/>
      <c r="F18" s="537">
        <v>218</v>
      </c>
      <c r="G18" s="537">
        <v>222</v>
      </c>
      <c r="H18" s="537">
        <v>262</v>
      </c>
      <c r="I18" s="537">
        <v>332</v>
      </c>
      <c r="J18" s="538">
        <v>309</v>
      </c>
      <c r="K18" s="539">
        <v>-91</v>
      </c>
      <c r="L18" s="349">
        <v>-29.449838187702266</v>
      </c>
    </row>
    <row r="19" spans="1:12" s="110" customFormat="1" ht="15" customHeight="1" x14ac:dyDescent="0.2">
      <c r="A19" s="118" t="s">
        <v>113</v>
      </c>
      <c r="B19" s="119" t="s">
        <v>183</v>
      </c>
      <c r="C19" s="347"/>
      <c r="D19" s="347"/>
      <c r="E19" s="348"/>
      <c r="F19" s="537">
        <v>14426</v>
      </c>
      <c r="G19" s="537">
        <v>7651</v>
      </c>
      <c r="H19" s="537">
        <v>11709</v>
      </c>
      <c r="I19" s="537">
        <v>9412</v>
      </c>
      <c r="J19" s="538">
        <v>16470</v>
      </c>
      <c r="K19" s="539">
        <v>-2044</v>
      </c>
      <c r="L19" s="349">
        <v>-12.41044323011536</v>
      </c>
    </row>
    <row r="20" spans="1:12" s="110" customFormat="1" ht="15" customHeight="1" x14ac:dyDescent="0.2">
      <c r="A20" s="118"/>
      <c r="B20" s="119" t="s">
        <v>184</v>
      </c>
      <c r="C20" s="347"/>
      <c r="D20" s="347"/>
      <c r="E20" s="348"/>
      <c r="F20" s="537">
        <v>8283</v>
      </c>
      <c r="G20" s="537">
        <v>5902</v>
      </c>
      <c r="H20" s="537">
        <v>8484</v>
      </c>
      <c r="I20" s="537">
        <v>7872</v>
      </c>
      <c r="J20" s="538">
        <v>8795</v>
      </c>
      <c r="K20" s="539">
        <v>-512</v>
      </c>
      <c r="L20" s="349">
        <v>-5.8214894826606027</v>
      </c>
    </row>
    <row r="21" spans="1:12" s="110" customFormat="1" ht="15" customHeight="1" x14ac:dyDescent="0.2">
      <c r="A21" s="118" t="s">
        <v>113</v>
      </c>
      <c r="B21" s="119" t="s">
        <v>116</v>
      </c>
      <c r="C21" s="347"/>
      <c r="D21" s="347"/>
      <c r="E21" s="348"/>
      <c r="F21" s="537">
        <v>18782</v>
      </c>
      <c r="G21" s="537">
        <v>10856</v>
      </c>
      <c r="H21" s="537">
        <v>16280</v>
      </c>
      <c r="I21" s="537">
        <v>13677</v>
      </c>
      <c r="J21" s="538">
        <v>20608</v>
      </c>
      <c r="K21" s="539">
        <v>-1826</v>
      </c>
      <c r="L21" s="349">
        <v>-8.8606366459627335</v>
      </c>
    </row>
    <row r="22" spans="1:12" s="110" customFormat="1" ht="15" customHeight="1" x14ac:dyDescent="0.2">
      <c r="A22" s="118"/>
      <c r="B22" s="119" t="s">
        <v>117</v>
      </c>
      <c r="C22" s="347"/>
      <c r="D22" s="347"/>
      <c r="E22" s="348"/>
      <c r="F22" s="537">
        <v>3913</v>
      </c>
      <c r="G22" s="537">
        <v>2690</v>
      </c>
      <c r="H22" s="537">
        <v>3897</v>
      </c>
      <c r="I22" s="537">
        <v>3600</v>
      </c>
      <c r="J22" s="538">
        <v>4645</v>
      </c>
      <c r="K22" s="539">
        <v>-732</v>
      </c>
      <c r="L22" s="349">
        <v>-15.758880516684608</v>
      </c>
    </row>
    <row r="23" spans="1:12" s="110" customFormat="1" ht="15" customHeight="1" x14ac:dyDescent="0.2">
      <c r="A23" s="352" t="s">
        <v>347</v>
      </c>
      <c r="B23" s="353" t="s">
        <v>195</v>
      </c>
      <c r="C23" s="354"/>
      <c r="D23" s="354"/>
      <c r="E23" s="355"/>
      <c r="F23" s="540">
        <v>3409</v>
      </c>
      <c r="G23" s="540">
        <v>114</v>
      </c>
      <c r="H23" s="540">
        <v>328</v>
      </c>
      <c r="I23" s="540">
        <v>558</v>
      </c>
      <c r="J23" s="541">
        <v>3630</v>
      </c>
      <c r="K23" s="542">
        <v>-221</v>
      </c>
      <c r="L23" s="356">
        <v>-6.0881542699724518</v>
      </c>
    </row>
    <row r="24" spans="1:12" s="110" customFormat="1" ht="15" customHeight="1" x14ac:dyDescent="0.2">
      <c r="A24" s="636" t="s">
        <v>348</v>
      </c>
      <c r="B24" s="637"/>
      <c r="C24" s="637"/>
      <c r="D24" s="637"/>
      <c r="E24" s="638"/>
      <c r="F24" s="357"/>
      <c r="G24" s="357"/>
      <c r="H24" s="357"/>
      <c r="I24" s="357"/>
      <c r="J24" s="357"/>
      <c r="K24" s="358"/>
      <c r="L24" s="359"/>
    </row>
    <row r="25" spans="1:12" s="110" customFormat="1" ht="15" customHeight="1" x14ac:dyDescent="0.2">
      <c r="A25" s="360" t="s">
        <v>104</v>
      </c>
      <c r="B25" s="361"/>
      <c r="C25" s="362"/>
      <c r="D25" s="362"/>
      <c r="E25" s="363"/>
      <c r="F25" s="543">
        <v>38</v>
      </c>
      <c r="G25" s="543">
        <v>40.6</v>
      </c>
      <c r="H25" s="543">
        <v>37.6</v>
      </c>
      <c r="I25" s="543">
        <v>44.7</v>
      </c>
      <c r="J25" s="543">
        <v>42.8</v>
      </c>
      <c r="K25" s="544" t="s">
        <v>349</v>
      </c>
      <c r="L25" s="364">
        <v>-4.7999999999999972</v>
      </c>
    </row>
    <row r="26" spans="1:12" s="110" customFormat="1" ht="15" customHeight="1" x14ac:dyDescent="0.2">
      <c r="A26" s="365" t="s">
        <v>105</v>
      </c>
      <c r="B26" s="366" t="s">
        <v>345</v>
      </c>
      <c r="C26" s="362"/>
      <c r="D26" s="362"/>
      <c r="E26" s="363"/>
      <c r="F26" s="543">
        <v>37.299999999999997</v>
      </c>
      <c r="G26" s="543">
        <v>39.6</v>
      </c>
      <c r="H26" s="543">
        <v>36.799999999999997</v>
      </c>
      <c r="I26" s="543">
        <v>44.1</v>
      </c>
      <c r="J26" s="545">
        <v>41.2</v>
      </c>
      <c r="K26" s="544" t="s">
        <v>349</v>
      </c>
      <c r="L26" s="364">
        <v>-3.9000000000000057</v>
      </c>
    </row>
    <row r="27" spans="1:12" s="110" customFormat="1" ht="15" customHeight="1" x14ac:dyDescent="0.2">
      <c r="A27" s="365"/>
      <c r="B27" s="366" t="s">
        <v>346</v>
      </c>
      <c r="C27" s="362"/>
      <c r="D27" s="362"/>
      <c r="E27" s="363"/>
      <c r="F27" s="543">
        <v>38.700000000000003</v>
      </c>
      <c r="G27" s="543">
        <v>41.8</v>
      </c>
      <c r="H27" s="543">
        <v>38.6</v>
      </c>
      <c r="I27" s="543">
        <v>45.4</v>
      </c>
      <c r="J27" s="543">
        <v>44.8</v>
      </c>
      <c r="K27" s="544" t="s">
        <v>349</v>
      </c>
      <c r="L27" s="364">
        <v>-6.0999999999999943</v>
      </c>
    </row>
    <row r="28" spans="1:12" s="110" customFormat="1" ht="15" customHeight="1" x14ac:dyDescent="0.2">
      <c r="A28" s="365" t="s">
        <v>113</v>
      </c>
      <c r="B28" s="366" t="s">
        <v>108</v>
      </c>
      <c r="C28" s="362"/>
      <c r="D28" s="362"/>
      <c r="E28" s="363"/>
      <c r="F28" s="543">
        <v>46.8</v>
      </c>
      <c r="G28" s="543">
        <v>54.7</v>
      </c>
      <c r="H28" s="543">
        <v>50.8</v>
      </c>
      <c r="I28" s="543">
        <v>55.9</v>
      </c>
      <c r="J28" s="543">
        <v>52.6</v>
      </c>
      <c r="K28" s="544" t="s">
        <v>349</v>
      </c>
      <c r="L28" s="364">
        <v>-5.8000000000000043</v>
      </c>
    </row>
    <row r="29" spans="1:12" s="110" customFormat="1" ht="11.25" x14ac:dyDescent="0.2">
      <c r="A29" s="365"/>
      <c r="B29" s="366" t="s">
        <v>109</v>
      </c>
      <c r="C29" s="362"/>
      <c r="D29" s="362"/>
      <c r="E29" s="363"/>
      <c r="F29" s="543">
        <v>35.5</v>
      </c>
      <c r="G29" s="543">
        <v>38.6</v>
      </c>
      <c r="H29" s="543">
        <v>35.200000000000003</v>
      </c>
      <c r="I29" s="543">
        <v>41.7</v>
      </c>
      <c r="J29" s="545">
        <v>39.799999999999997</v>
      </c>
      <c r="K29" s="544" t="s">
        <v>349</v>
      </c>
      <c r="L29" s="364">
        <v>-4.2999999999999972</v>
      </c>
    </row>
    <row r="30" spans="1:12" s="110" customFormat="1" ht="15" customHeight="1" x14ac:dyDescent="0.2">
      <c r="A30" s="365"/>
      <c r="B30" s="366" t="s">
        <v>110</v>
      </c>
      <c r="C30" s="362"/>
      <c r="D30" s="362"/>
      <c r="E30" s="363"/>
      <c r="F30" s="543">
        <v>26</v>
      </c>
      <c r="G30" s="543">
        <v>24.7</v>
      </c>
      <c r="H30" s="543">
        <v>28.4</v>
      </c>
      <c r="I30" s="543">
        <v>36.700000000000003</v>
      </c>
      <c r="J30" s="543">
        <v>34.9</v>
      </c>
      <c r="K30" s="544" t="s">
        <v>349</v>
      </c>
      <c r="L30" s="364">
        <v>-8.8999999999999986</v>
      </c>
    </row>
    <row r="31" spans="1:12" s="110" customFormat="1" ht="15" customHeight="1" x14ac:dyDescent="0.2">
      <c r="A31" s="365"/>
      <c r="B31" s="366" t="s">
        <v>111</v>
      </c>
      <c r="C31" s="362"/>
      <c r="D31" s="362"/>
      <c r="E31" s="363"/>
      <c r="F31" s="543">
        <v>66.099999999999994</v>
      </c>
      <c r="G31" s="543">
        <v>56.1</v>
      </c>
      <c r="H31" s="543">
        <v>56.3</v>
      </c>
      <c r="I31" s="543">
        <v>64.5</v>
      </c>
      <c r="J31" s="543">
        <v>68.8</v>
      </c>
      <c r="K31" s="544" t="s">
        <v>349</v>
      </c>
      <c r="L31" s="364">
        <v>-2.7000000000000028</v>
      </c>
    </row>
    <row r="32" spans="1:12" s="110" customFormat="1" ht="15" customHeight="1" x14ac:dyDescent="0.2">
      <c r="A32" s="367" t="s">
        <v>113</v>
      </c>
      <c r="B32" s="368" t="s">
        <v>183</v>
      </c>
      <c r="C32" s="362"/>
      <c r="D32" s="362"/>
      <c r="E32" s="363"/>
      <c r="F32" s="543">
        <v>31.1</v>
      </c>
      <c r="G32" s="543">
        <v>32.9</v>
      </c>
      <c r="H32" s="543">
        <v>29.5</v>
      </c>
      <c r="I32" s="543">
        <v>34.200000000000003</v>
      </c>
      <c r="J32" s="545">
        <v>34.799999999999997</v>
      </c>
      <c r="K32" s="544" t="s">
        <v>349</v>
      </c>
      <c r="L32" s="364">
        <v>-3.6999999999999957</v>
      </c>
    </row>
    <row r="33" spans="1:12" s="110" customFormat="1" ht="15" customHeight="1" x14ac:dyDescent="0.2">
      <c r="A33" s="367"/>
      <c r="B33" s="368" t="s">
        <v>184</v>
      </c>
      <c r="C33" s="362"/>
      <c r="D33" s="362"/>
      <c r="E33" s="363"/>
      <c r="F33" s="543">
        <v>46.4</v>
      </c>
      <c r="G33" s="543">
        <v>50.3</v>
      </c>
      <c r="H33" s="543">
        <v>48.4</v>
      </c>
      <c r="I33" s="543">
        <v>56.2</v>
      </c>
      <c r="J33" s="543">
        <v>53.7</v>
      </c>
      <c r="K33" s="544" t="s">
        <v>349</v>
      </c>
      <c r="L33" s="364">
        <v>-7.3000000000000043</v>
      </c>
    </row>
    <row r="34" spans="1:12" s="369" customFormat="1" ht="15" customHeight="1" x14ac:dyDescent="0.2">
      <c r="A34" s="367" t="s">
        <v>113</v>
      </c>
      <c r="B34" s="368" t="s">
        <v>116</v>
      </c>
      <c r="C34" s="362"/>
      <c r="D34" s="362"/>
      <c r="E34" s="363"/>
      <c r="F34" s="543">
        <v>35.799999999999997</v>
      </c>
      <c r="G34" s="543">
        <v>38.4</v>
      </c>
      <c r="H34" s="543">
        <v>35.200000000000003</v>
      </c>
      <c r="I34" s="543">
        <v>42.3</v>
      </c>
      <c r="J34" s="543">
        <v>40.9</v>
      </c>
      <c r="K34" s="544" t="s">
        <v>349</v>
      </c>
      <c r="L34" s="364">
        <v>-5.1000000000000014</v>
      </c>
    </row>
    <row r="35" spans="1:12" s="369" customFormat="1" ht="11.25" x14ac:dyDescent="0.2">
      <c r="A35" s="370"/>
      <c r="B35" s="371" t="s">
        <v>117</v>
      </c>
      <c r="C35" s="372"/>
      <c r="D35" s="372"/>
      <c r="E35" s="373"/>
      <c r="F35" s="546">
        <v>46.4</v>
      </c>
      <c r="G35" s="546">
        <v>49.5</v>
      </c>
      <c r="H35" s="546">
        <v>47.5</v>
      </c>
      <c r="I35" s="546">
        <v>53.2</v>
      </c>
      <c r="J35" s="547">
        <v>50.1</v>
      </c>
      <c r="K35" s="548" t="s">
        <v>349</v>
      </c>
      <c r="L35" s="374">
        <v>-3.7000000000000028</v>
      </c>
    </row>
    <row r="36" spans="1:12" s="369" customFormat="1" ht="15.95" customHeight="1" x14ac:dyDescent="0.2">
      <c r="A36" s="375" t="s">
        <v>350</v>
      </c>
      <c r="B36" s="376"/>
      <c r="C36" s="377"/>
      <c r="D36" s="376"/>
      <c r="E36" s="378"/>
      <c r="F36" s="549">
        <v>18165</v>
      </c>
      <c r="G36" s="549">
        <v>13153</v>
      </c>
      <c r="H36" s="549">
        <v>19644</v>
      </c>
      <c r="I36" s="549">
        <v>16312</v>
      </c>
      <c r="J36" s="549">
        <v>20466</v>
      </c>
      <c r="K36" s="550">
        <v>-2301</v>
      </c>
      <c r="L36" s="380">
        <v>-11.243037232483143</v>
      </c>
    </row>
    <row r="37" spans="1:12" s="369" customFormat="1" ht="15.95" customHeight="1" x14ac:dyDescent="0.2">
      <c r="A37" s="381"/>
      <c r="B37" s="382" t="s">
        <v>113</v>
      </c>
      <c r="C37" s="382" t="s">
        <v>351</v>
      </c>
      <c r="D37" s="382"/>
      <c r="E37" s="383"/>
      <c r="F37" s="549">
        <v>6895</v>
      </c>
      <c r="G37" s="549">
        <v>5344</v>
      </c>
      <c r="H37" s="549">
        <v>7387</v>
      </c>
      <c r="I37" s="549">
        <v>7290</v>
      </c>
      <c r="J37" s="549">
        <v>8765</v>
      </c>
      <c r="K37" s="550">
        <v>-1870</v>
      </c>
      <c r="L37" s="380">
        <v>-21.334854535082716</v>
      </c>
    </row>
    <row r="38" spans="1:12" s="369" customFormat="1" ht="15.95" customHeight="1" x14ac:dyDescent="0.2">
      <c r="A38" s="381"/>
      <c r="B38" s="384" t="s">
        <v>105</v>
      </c>
      <c r="C38" s="384" t="s">
        <v>106</v>
      </c>
      <c r="D38" s="385"/>
      <c r="E38" s="383"/>
      <c r="F38" s="549">
        <v>9521</v>
      </c>
      <c r="G38" s="549">
        <v>7153</v>
      </c>
      <c r="H38" s="549">
        <v>10820</v>
      </c>
      <c r="I38" s="549">
        <v>8758</v>
      </c>
      <c r="J38" s="551">
        <v>11081</v>
      </c>
      <c r="K38" s="550">
        <v>-1560</v>
      </c>
      <c r="L38" s="380">
        <v>-14.078151791354571</v>
      </c>
    </row>
    <row r="39" spans="1:12" s="369" customFormat="1" ht="15.95" customHeight="1" x14ac:dyDescent="0.2">
      <c r="A39" s="381"/>
      <c r="B39" s="385"/>
      <c r="C39" s="382" t="s">
        <v>352</v>
      </c>
      <c r="D39" s="385"/>
      <c r="E39" s="383"/>
      <c r="F39" s="549">
        <v>3551</v>
      </c>
      <c r="G39" s="549">
        <v>2834</v>
      </c>
      <c r="H39" s="549">
        <v>3979</v>
      </c>
      <c r="I39" s="549">
        <v>3861</v>
      </c>
      <c r="J39" s="549">
        <v>4563</v>
      </c>
      <c r="K39" s="550">
        <v>-1012</v>
      </c>
      <c r="L39" s="380">
        <v>-22.178391409160639</v>
      </c>
    </row>
    <row r="40" spans="1:12" s="369" customFormat="1" ht="15.95" customHeight="1" x14ac:dyDescent="0.2">
      <c r="A40" s="381"/>
      <c r="B40" s="384"/>
      <c r="C40" s="384" t="s">
        <v>107</v>
      </c>
      <c r="D40" s="385"/>
      <c r="E40" s="383"/>
      <c r="F40" s="549">
        <v>8644</v>
      </c>
      <c r="G40" s="549">
        <v>6000</v>
      </c>
      <c r="H40" s="549">
        <v>8824</v>
      </c>
      <c r="I40" s="549">
        <v>7554</v>
      </c>
      <c r="J40" s="549">
        <v>9385</v>
      </c>
      <c r="K40" s="550">
        <v>-741</v>
      </c>
      <c r="L40" s="380">
        <v>-7.8955780500799149</v>
      </c>
    </row>
    <row r="41" spans="1:12" s="369" customFormat="1" ht="24" customHeight="1" x14ac:dyDescent="0.2">
      <c r="A41" s="381"/>
      <c r="B41" s="385"/>
      <c r="C41" s="382" t="s">
        <v>352</v>
      </c>
      <c r="D41" s="385"/>
      <c r="E41" s="383"/>
      <c r="F41" s="549">
        <v>3344</v>
      </c>
      <c r="G41" s="549">
        <v>2510</v>
      </c>
      <c r="H41" s="549">
        <v>3408</v>
      </c>
      <c r="I41" s="549">
        <v>3429</v>
      </c>
      <c r="J41" s="551">
        <v>4202</v>
      </c>
      <c r="K41" s="550">
        <v>-858</v>
      </c>
      <c r="L41" s="380">
        <v>-20.418848167539267</v>
      </c>
    </row>
    <row r="42" spans="1:12" s="110" customFormat="1" ht="15" customHeight="1" x14ac:dyDescent="0.2">
      <c r="A42" s="381"/>
      <c r="B42" s="384" t="s">
        <v>113</v>
      </c>
      <c r="C42" s="384" t="s">
        <v>353</v>
      </c>
      <c r="D42" s="385"/>
      <c r="E42" s="383"/>
      <c r="F42" s="549">
        <v>4530</v>
      </c>
      <c r="G42" s="549">
        <v>2403</v>
      </c>
      <c r="H42" s="549">
        <v>3498</v>
      </c>
      <c r="I42" s="549">
        <v>3281</v>
      </c>
      <c r="J42" s="549">
        <v>4688</v>
      </c>
      <c r="K42" s="550">
        <v>-158</v>
      </c>
      <c r="L42" s="380">
        <v>-3.3703071672354947</v>
      </c>
    </row>
    <row r="43" spans="1:12" s="110" customFormat="1" ht="15" customHeight="1" x14ac:dyDescent="0.2">
      <c r="A43" s="381"/>
      <c r="B43" s="385"/>
      <c r="C43" s="382" t="s">
        <v>352</v>
      </c>
      <c r="D43" s="385"/>
      <c r="E43" s="383"/>
      <c r="F43" s="549">
        <v>2120</v>
      </c>
      <c r="G43" s="549">
        <v>1315</v>
      </c>
      <c r="H43" s="549">
        <v>1777</v>
      </c>
      <c r="I43" s="549">
        <v>1834</v>
      </c>
      <c r="J43" s="549">
        <v>2466</v>
      </c>
      <c r="K43" s="550">
        <v>-346</v>
      </c>
      <c r="L43" s="380">
        <v>-14.030819140308191</v>
      </c>
    </row>
    <row r="44" spans="1:12" s="110" customFormat="1" ht="15" customHeight="1" x14ac:dyDescent="0.2">
      <c r="A44" s="381"/>
      <c r="B44" s="384"/>
      <c r="C44" s="366" t="s">
        <v>109</v>
      </c>
      <c r="D44" s="385"/>
      <c r="E44" s="383"/>
      <c r="F44" s="549">
        <v>12069</v>
      </c>
      <c r="G44" s="549">
        <v>9375</v>
      </c>
      <c r="H44" s="549">
        <v>14080</v>
      </c>
      <c r="I44" s="549">
        <v>11535</v>
      </c>
      <c r="J44" s="551">
        <v>14076</v>
      </c>
      <c r="K44" s="550">
        <v>-2007</v>
      </c>
      <c r="L44" s="380">
        <v>-14.258312020460359</v>
      </c>
    </row>
    <row r="45" spans="1:12" s="110" customFormat="1" ht="15" customHeight="1" x14ac:dyDescent="0.2">
      <c r="A45" s="381"/>
      <c r="B45" s="385"/>
      <c r="C45" s="382" t="s">
        <v>352</v>
      </c>
      <c r="D45" s="385"/>
      <c r="E45" s="383"/>
      <c r="F45" s="549">
        <v>4281</v>
      </c>
      <c r="G45" s="549">
        <v>3620</v>
      </c>
      <c r="H45" s="549">
        <v>4950</v>
      </c>
      <c r="I45" s="549">
        <v>4815</v>
      </c>
      <c r="J45" s="549">
        <v>5601</v>
      </c>
      <c r="K45" s="550">
        <v>-1320</v>
      </c>
      <c r="L45" s="380">
        <v>-23.567220139260847</v>
      </c>
    </row>
    <row r="46" spans="1:12" s="110" customFormat="1" ht="15" customHeight="1" x14ac:dyDescent="0.2">
      <c r="A46" s="381"/>
      <c r="B46" s="384"/>
      <c r="C46" s="366" t="s">
        <v>110</v>
      </c>
      <c r="D46" s="385"/>
      <c r="E46" s="383"/>
      <c r="F46" s="549">
        <v>1348</v>
      </c>
      <c r="G46" s="549">
        <v>1154</v>
      </c>
      <c r="H46" s="549">
        <v>1805</v>
      </c>
      <c r="I46" s="549">
        <v>1164</v>
      </c>
      <c r="J46" s="549">
        <v>1394</v>
      </c>
      <c r="K46" s="550">
        <v>-46</v>
      </c>
      <c r="L46" s="380">
        <v>-3.2998565279770444</v>
      </c>
    </row>
    <row r="47" spans="1:12" s="110" customFormat="1" ht="15" customHeight="1" x14ac:dyDescent="0.2">
      <c r="A47" s="381"/>
      <c r="B47" s="385"/>
      <c r="C47" s="382" t="s">
        <v>352</v>
      </c>
      <c r="D47" s="385"/>
      <c r="E47" s="383"/>
      <c r="F47" s="549">
        <v>350</v>
      </c>
      <c r="G47" s="549">
        <v>285</v>
      </c>
      <c r="H47" s="549">
        <v>513</v>
      </c>
      <c r="I47" s="549">
        <v>427</v>
      </c>
      <c r="J47" s="551">
        <v>486</v>
      </c>
      <c r="K47" s="550">
        <v>-136</v>
      </c>
      <c r="L47" s="380">
        <v>-27.983539094650205</v>
      </c>
    </row>
    <row r="48" spans="1:12" s="110" customFormat="1" ht="15" customHeight="1" x14ac:dyDescent="0.2">
      <c r="A48" s="381"/>
      <c r="B48" s="385"/>
      <c r="C48" s="366" t="s">
        <v>111</v>
      </c>
      <c r="D48" s="386"/>
      <c r="E48" s="387"/>
      <c r="F48" s="549">
        <v>218</v>
      </c>
      <c r="G48" s="549">
        <v>221</v>
      </c>
      <c r="H48" s="549">
        <v>261</v>
      </c>
      <c r="I48" s="549">
        <v>332</v>
      </c>
      <c r="J48" s="549">
        <v>308</v>
      </c>
      <c r="K48" s="550">
        <v>-90</v>
      </c>
      <c r="L48" s="380">
        <v>-29.220779220779221</v>
      </c>
    </row>
    <row r="49" spans="1:12" s="110" customFormat="1" ht="15" customHeight="1" x14ac:dyDescent="0.2">
      <c r="A49" s="381"/>
      <c r="B49" s="385"/>
      <c r="C49" s="382" t="s">
        <v>352</v>
      </c>
      <c r="D49" s="385"/>
      <c r="E49" s="383"/>
      <c r="F49" s="549">
        <v>144</v>
      </c>
      <c r="G49" s="549">
        <v>124</v>
      </c>
      <c r="H49" s="549">
        <v>147</v>
      </c>
      <c r="I49" s="549">
        <v>214</v>
      </c>
      <c r="J49" s="549">
        <v>212</v>
      </c>
      <c r="K49" s="550">
        <v>-68</v>
      </c>
      <c r="L49" s="380">
        <v>-32.075471698113205</v>
      </c>
    </row>
    <row r="50" spans="1:12" s="110" customFormat="1" ht="15" customHeight="1" x14ac:dyDescent="0.2">
      <c r="A50" s="381"/>
      <c r="B50" s="384" t="s">
        <v>113</v>
      </c>
      <c r="C50" s="382" t="s">
        <v>183</v>
      </c>
      <c r="D50" s="385"/>
      <c r="E50" s="383"/>
      <c r="F50" s="549">
        <v>9995</v>
      </c>
      <c r="G50" s="549">
        <v>7302</v>
      </c>
      <c r="H50" s="549">
        <v>11232</v>
      </c>
      <c r="I50" s="549">
        <v>8523</v>
      </c>
      <c r="J50" s="551">
        <v>11796</v>
      </c>
      <c r="K50" s="550">
        <v>-1801</v>
      </c>
      <c r="L50" s="380">
        <v>-15.267887419464225</v>
      </c>
    </row>
    <row r="51" spans="1:12" s="110" customFormat="1" ht="15" customHeight="1" x14ac:dyDescent="0.2">
      <c r="A51" s="381"/>
      <c r="B51" s="385"/>
      <c r="C51" s="382" t="s">
        <v>352</v>
      </c>
      <c r="D51" s="385"/>
      <c r="E51" s="383"/>
      <c r="F51" s="549">
        <v>3106</v>
      </c>
      <c r="G51" s="549">
        <v>2399</v>
      </c>
      <c r="H51" s="549">
        <v>3317</v>
      </c>
      <c r="I51" s="549">
        <v>2911</v>
      </c>
      <c r="J51" s="549">
        <v>4108</v>
      </c>
      <c r="K51" s="550">
        <v>-1002</v>
      </c>
      <c r="L51" s="380">
        <v>-24.391431353456671</v>
      </c>
    </row>
    <row r="52" spans="1:12" s="110" customFormat="1" ht="15" customHeight="1" x14ac:dyDescent="0.2">
      <c r="A52" s="381"/>
      <c r="B52" s="384"/>
      <c r="C52" s="382" t="s">
        <v>184</v>
      </c>
      <c r="D52" s="385"/>
      <c r="E52" s="383"/>
      <c r="F52" s="549">
        <v>8170</v>
      </c>
      <c r="G52" s="549">
        <v>5851</v>
      </c>
      <c r="H52" s="549">
        <v>8412</v>
      </c>
      <c r="I52" s="549">
        <v>7789</v>
      </c>
      <c r="J52" s="549">
        <v>8670</v>
      </c>
      <c r="K52" s="550">
        <v>-500</v>
      </c>
      <c r="L52" s="380">
        <v>-5.7670126874279122</v>
      </c>
    </row>
    <row r="53" spans="1:12" s="269" customFormat="1" ht="11.25" customHeight="1" x14ac:dyDescent="0.2">
      <c r="A53" s="381"/>
      <c r="B53" s="385"/>
      <c r="C53" s="382" t="s">
        <v>352</v>
      </c>
      <c r="D53" s="385"/>
      <c r="E53" s="383"/>
      <c r="F53" s="549">
        <v>3789</v>
      </c>
      <c r="G53" s="549">
        <v>2945</v>
      </c>
      <c r="H53" s="549">
        <v>4070</v>
      </c>
      <c r="I53" s="549">
        <v>4379</v>
      </c>
      <c r="J53" s="551">
        <v>4657</v>
      </c>
      <c r="K53" s="550">
        <v>-868</v>
      </c>
      <c r="L53" s="380">
        <v>-18.638608546274426</v>
      </c>
    </row>
    <row r="54" spans="1:12" s="151" customFormat="1" ht="12.75" customHeight="1" x14ac:dyDescent="0.2">
      <c r="A54" s="381"/>
      <c r="B54" s="384" t="s">
        <v>113</v>
      </c>
      <c r="C54" s="384" t="s">
        <v>116</v>
      </c>
      <c r="D54" s="385"/>
      <c r="E54" s="383"/>
      <c r="F54" s="549">
        <v>14481</v>
      </c>
      <c r="G54" s="549">
        <v>10474</v>
      </c>
      <c r="H54" s="549">
        <v>15775</v>
      </c>
      <c r="I54" s="549">
        <v>12775</v>
      </c>
      <c r="J54" s="549">
        <v>16148</v>
      </c>
      <c r="K54" s="550">
        <v>-1667</v>
      </c>
      <c r="L54" s="380">
        <v>-10.32325984642061</v>
      </c>
    </row>
    <row r="55" spans="1:12" ht="11.25" x14ac:dyDescent="0.2">
      <c r="A55" s="381"/>
      <c r="B55" s="385"/>
      <c r="C55" s="382" t="s">
        <v>352</v>
      </c>
      <c r="D55" s="385"/>
      <c r="E55" s="383"/>
      <c r="F55" s="549">
        <v>5187</v>
      </c>
      <c r="G55" s="549">
        <v>4020</v>
      </c>
      <c r="H55" s="549">
        <v>5553</v>
      </c>
      <c r="I55" s="549">
        <v>5410</v>
      </c>
      <c r="J55" s="549">
        <v>6606</v>
      </c>
      <c r="K55" s="550">
        <v>-1419</v>
      </c>
      <c r="L55" s="380">
        <v>-21.480472297910989</v>
      </c>
    </row>
    <row r="56" spans="1:12" ht="14.25" customHeight="1" x14ac:dyDescent="0.2">
      <c r="A56" s="381"/>
      <c r="B56" s="385"/>
      <c r="C56" s="384" t="s">
        <v>117</v>
      </c>
      <c r="D56" s="385"/>
      <c r="E56" s="383"/>
      <c r="F56" s="549">
        <v>3671</v>
      </c>
      <c r="G56" s="549">
        <v>2672</v>
      </c>
      <c r="H56" s="549">
        <v>3853</v>
      </c>
      <c r="I56" s="549">
        <v>3530</v>
      </c>
      <c r="J56" s="549">
        <v>4309</v>
      </c>
      <c r="K56" s="550">
        <v>-638</v>
      </c>
      <c r="L56" s="380">
        <v>-14.806219540496635</v>
      </c>
    </row>
    <row r="57" spans="1:12" ht="18.75" customHeight="1" x14ac:dyDescent="0.2">
      <c r="A57" s="388"/>
      <c r="B57" s="389"/>
      <c r="C57" s="390" t="s">
        <v>352</v>
      </c>
      <c r="D57" s="389"/>
      <c r="E57" s="391"/>
      <c r="F57" s="552">
        <v>1702</v>
      </c>
      <c r="G57" s="553">
        <v>1322</v>
      </c>
      <c r="H57" s="553">
        <v>1830</v>
      </c>
      <c r="I57" s="553">
        <v>1877</v>
      </c>
      <c r="J57" s="553">
        <v>2157</v>
      </c>
      <c r="K57" s="554">
        <f t="shared" ref="K57" si="0">IF(OR(F57=".",J57=".")=TRUE,".",IF(OR(F57="*",J57="*")=TRUE,"*",IF(AND(F57="-",J57="-")=TRUE,"-",IF(AND(ISNUMBER(J57),ISNUMBER(F57))=TRUE,IF(F57-J57=0,0,F57-J57),IF(ISNUMBER(F57)=TRUE,F57,-J57)))))</f>
        <v>-455</v>
      </c>
      <c r="L57" s="392">
        <f t="shared" ref="L57" si="1">IF(K57 =".",".",IF(K57 ="*","*",IF(K57="-","-",IF(K57=0,0,IF(OR(J57="-",J57=".",F57="-",F57=".")=TRUE,"X",IF(J57=0,"0,0",IF(ABS(K57*100/J57)&gt;250,".X",(K57*100/J57))))))))</f>
        <v>-21.094112192860454</v>
      </c>
    </row>
    <row r="58" spans="1:12" ht="11.25" x14ac:dyDescent="0.2">
      <c r="A58" s="393"/>
      <c r="B58" s="385"/>
      <c r="C58" s="382"/>
      <c r="D58" s="385"/>
      <c r="E58" s="385"/>
      <c r="F58" s="394"/>
      <c r="G58" s="394"/>
      <c r="H58" s="394"/>
      <c r="I58" s="379"/>
      <c r="J58" s="394"/>
      <c r="K58" s="395"/>
      <c r="L58" s="269" t="s">
        <v>45</v>
      </c>
    </row>
    <row r="59" spans="1:12" ht="20.25" customHeight="1" x14ac:dyDescent="0.2">
      <c r="A59" s="639" t="s">
        <v>354</v>
      </c>
      <c r="B59" s="640"/>
      <c r="C59" s="640"/>
      <c r="D59" s="639"/>
      <c r="E59" s="640"/>
      <c r="F59" s="640"/>
      <c r="G59" s="640"/>
      <c r="H59" s="640"/>
      <c r="I59" s="640"/>
      <c r="J59" s="640"/>
      <c r="K59" s="640"/>
      <c r="L59" s="640"/>
    </row>
    <row r="60" spans="1:12" ht="11.25" customHeight="1" x14ac:dyDescent="0.2">
      <c r="A60" s="641" t="s">
        <v>355</v>
      </c>
      <c r="B60" s="642"/>
      <c r="C60" s="642"/>
      <c r="D60" s="642"/>
      <c r="E60" s="642"/>
      <c r="F60" s="642"/>
      <c r="G60" s="642"/>
      <c r="H60" s="642"/>
      <c r="I60" s="642"/>
      <c r="J60" s="642"/>
      <c r="K60" s="642"/>
      <c r="L60" s="642"/>
    </row>
    <row r="61" spans="1:12" ht="12.75" customHeight="1" x14ac:dyDescent="0.2">
      <c r="A61" s="643" t="s">
        <v>356</v>
      </c>
      <c r="B61" s="644"/>
      <c r="C61" s="644"/>
      <c r="D61" s="644"/>
      <c r="E61" s="644"/>
      <c r="F61" s="644"/>
      <c r="G61" s="644"/>
      <c r="H61" s="644"/>
      <c r="I61" s="644"/>
      <c r="J61" s="644"/>
      <c r="K61" s="644"/>
      <c r="L61" s="644"/>
    </row>
    <row r="62" spans="1:12" ht="15.95" customHeight="1" x14ac:dyDescent="0.2">
      <c r="A62" s="396"/>
      <c r="B62" s="396"/>
      <c r="C62" s="396"/>
      <c r="D62" s="396"/>
      <c r="E62" s="396"/>
      <c r="F62" s="396"/>
      <c r="G62" s="396"/>
      <c r="H62" s="396"/>
      <c r="I62" s="396"/>
      <c r="J62" s="397"/>
      <c r="K62" s="397"/>
      <c r="L62" s="398"/>
    </row>
    <row r="63" spans="1:12" ht="15.95" customHeight="1" x14ac:dyDescent="0.2">
      <c r="A63" s="398"/>
      <c r="B63" s="399"/>
      <c r="C63" s="398"/>
      <c r="D63" s="399"/>
      <c r="E63" s="399"/>
      <c r="F63" s="397"/>
      <c r="G63" s="397"/>
      <c r="H63" s="397"/>
      <c r="I63" s="397"/>
      <c r="J63" s="397"/>
      <c r="K63" s="397"/>
      <c r="L63" s="400"/>
    </row>
    <row r="64" spans="1:12" ht="15.95" customHeight="1" x14ac:dyDescent="0.2">
      <c r="A64" s="398"/>
      <c r="B64" s="399"/>
      <c r="C64" s="398"/>
      <c r="D64" s="399"/>
      <c r="E64" s="399"/>
      <c r="F64" s="397"/>
      <c r="G64" s="397"/>
      <c r="H64" s="397"/>
      <c r="I64" s="397"/>
      <c r="J64" s="397"/>
      <c r="K64" s="397"/>
      <c r="L64" s="400"/>
    </row>
    <row r="65" spans="12:12" ht="15.95" customHeight="1" x14ac:dyDescent="0.2">
      <c r="L65" s="401"/>
    </row>
  </sheetData>
  <mergeCells count="15">
    <mergeCell ref="A11:E11"/>
    <mergeCell ref="A24:E24"/>
    <mergeCell ref="A59:L59"/>
    <mergeCell ref="A60:L60"/>
    <mergeCell ref="A61:L61"/>
    <mergeCell ref="A3:L3"/>
    <mergeCell ref="A5:D5"/>
    <mergeCell ref="A7:E10"/>
    <mergeCell ref="F7:L7"/>
    <mergeCell ref="F8:F9"/>
    <mergeCell ref="G8:G9"/>
    <mergeCell ref="H8:H9"/>
    <mergeCell ref="I8:I9"/>
    <mergeCell ref="J8:J9"/>
    <mergeCell ref="K8:L8"/>
  </mergeCells>
  <printOptions horizontalCentered="1"/>
  <pageMargins left="0.7" right="0.7" top="0.75" bottom="0.75" header="0.3" footer="0.3"/>
  <pageSetup paperSize="9" scale="78"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pageSetUpPr fitToPage="1"/>
  </sheetPr>
  <dimension ref="A1:O43"/>
  <sheetViews>
    <sheetView showGridLines="0" zoomScaleNormal="100" workbookViewId="0"/>
  </sheetViews>
  <sheetFormatPr baseColWidth="10" defaultColWidth="8.85546875" defaultRowHeight="15.95" customHeight="1" x14ac:dyDescent="0.2"/>
  <cols>
    <col min="1" max="1" width="9.7109375" style="97" customWidth="1"/>
    <col min="2" max="2" width="48.7109375" style="97"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5" s="91" customFormat="1" ht="36.75" customHeight="1" x14ac:dyDescent="0.2">
      <c r="A1" s="88"/>
      <c r="B1" s="89"/>
      <c r="C1" s="248"/>
      <c r="D1" s="90"/>
      <c r="E1" s="90"/>
      <c r="F1" s="90"/>
      <c r="G1" s="89"/>
      <c r="H1" s="89"/>
      <c r="I1" s="89"/>
      <c r="J1" s="15" t="s">
        <v>6</v>
      </c>
    </row>
    <row r="2" spans="1:15" s="91" customFormat="1" ht="11.25" customHeight="1" x14ac:dyDescent="0.2">
      <c r="A2" s="92"/>
      <c r="B2" s="93"/>
      <c r="C2" s="250"/>
      <c r="D2" s="93"/>
      <c r="E2" s="93"/>
      <c r="F2" s="93"/>
      <c r="G2" s="93"/>
      <c r="H2" s="93"/>
      <c r="I2" s="93"/>
      <c r="J2" s="93"/>
    </row>
    <row r="3" spans="1:15" s="94" customFormat="1" ht="24.95" customHeight="1" x14ac:dyDescent="0.2">
      <c r="A3" s="569" t="s">
        <v>357</v>
      </c>
      <c r="B3" s="570"/>
      <c r="C3" s="570"/>
      <c r="D3" s="570"/>
      <c r="E3" s="570"/>
      <c r="F3" s="570"/>
      <c r="G3" s="570"/>
      <c r="H3" s="570"/>
      <c r="I3" s="570"/>
      <c r="J3" s="570"/>
    </row>
    <row r="4" spans="1:15" s="94" customFormat="1" ht="12" customHeight="1" x14ac:dyDescent="0.2">
      <c r="A4" s="571" t="s">
        <v>92</v>
      </c>
      <c r="B4" s="571"/>
      <c r="C4" s="571"/>
      <c r="D4" s="571"/>
      <c r="E4" s="571"/>
      <c r="F4" s="571"/>
      <c r="G4" s="571"/>
      <c r="H4" s="571"/>
      <c r="I4" s="571"/>
      <c r="J4" s="571"/>
    </row>
    <row r="5" spans="1:15" s="94" customFormat="1" ht="12" customHeight="1" x14ac:dyDescent="0.2">
      <c r="A5" s="572" t="s">
        <v>335</v>
      </c>
      <c r="B5" s="572"/>
      <c r="C5" s="572"/>
      <c r="D5" s="572"/>
      <c r="E5" s="252"/>
      <c r="F5" s="252"/>
      <c r="G5" s="252"/>
      <c r="H5" s="252"/>
      <c r="I5" s="252"/>
      <c r="J5" s="252"/>
    </row>
    <row r="6" spans="1:15" s="94" customFormat="1" ht="11.25" customHeight="1" x14ac:dyDescent="0.2">
      <c r="A6" s="227"/>
      <c r="B6" s="228"/>
      <c r="C6" s="228"/>
      <c r="D6" s="228"/>
      <c r="E6" s="228"/>
      <c r="F6" s="228"/>
      <c r="G6" s="228"/>
      <c r="H6" s="228"/>
      <c r="I6" s="228"/>
      <c r="J6" s="228"/>
    </row>
    <row r="7" spans="1:15" s="91" customFormat="1" ht="24.95" customHeight="1" x14ac:dyDescent="0.2">
      <c r="A7" s="587" t="s">
        <v>215</v>
      </c>
      <c r="B7" s="588"/>
      <c r="C7" s="581" t="s">
        <v>94</v>
      </c>
      <c r="D7" s="645" t="s">
        <v>358</v>
      </c>
      <c r="E7" s="646"/>
      <c r="F7" s="646"/>
      <c r="G7" s="646"/>
      <c r="H7" s="647"/>
      <c r="I7" s="648" t="s">
        <v>359</v>
      </c>
      <c r="J7" s="649"/>
      <c r="K7" s="96"/>
      <c r="L7" s="96"/>
      <c r="M7" s="96"/>
      <c r="N7" s="96"/>
      <c r="O7" s="96"/>
    </row>
    <row r="8" spans="1:15" ht="21.75" customHeight="1" x14ac:dyDescent="0.2">
      <c r="A8" s="615"/>
      <c r="B8" s="616"/>
      <c r="C8" s="582"/>
      <c r="D8" s="591" t="s">
        <v>335</v>
      </c>
      <c r="E8" s="591" t="s">
        <v>337</v>
      </c>
      <c r="F8" s="591" t="s">
        <v>338</v>
      </c>
      <c r="G8" s="591" t="s">
        <v>339</v>
      </c>
      <c r="H8" s="591" t="s">
        <v>340</v>
      </c>
      <c r="I8" s="650"/>
      <c r="J8" s="651"/>
    </row>
    <row r="9" spans="1:15" ht="12" customHeight="1" x14ac:dyDescent="0.2">
      <c r="A9" s="615"/>
      <c r="B9" s="616"/>
      <c r="C9" s="582"/>
      <c r="D9" s="592"/>
      <c r="E9" s="592"/>
      <c r="F9" s="592"/>
      <c r="G9" s="592"/>
      <c r="H9" s="592"/>
      <c r="I9" s="98" t="s">
        <v>102</v>
      </c>
      <c r="J9" s="99" t="s">
        <v>103</v>
      </c>
    </row>
    <row r="10" spans="1:15" ht="12" customHeight="1" x14ac:dyDescent="0.2">
      <c r="A10" s="283"/>
      <c r="B10" s="284"/>
      <c r="C10" s="583"/>
      <c r="D10" s="100">
        <v>1</v>
      </c>
      <c r="E10" s="100">
        <v>2</v>
      </c>
      <c r="F10" s="100">
        <v>3</v>
      </c>
      <c r="G10" s="100">
        <v>4</v>
      </c>
      <c r="H10" s="100">
        <v>5</v>
      </c>
      <c r="I10" s="100">
        <v>6</v>
      </c>
      <c r="J10" s="100">
        <v>7</v>
      </c>
      <c r="K10" s="101"/>
    </row>
    <row r="11" spans="1:15" s="192" customFormat="1" ht="24.95" customHeight="1" x14ac:dyDescent="0.2">
      <c r="A11" s="617" t="s">
        <v>104</v>
      </c>
      <c r="B11" s="618"/>
      <c r="C11" s="285">
        <v>100</v>
      </c>
      <c r="D11" s="115">
        <v>22709</v>
      </c>
      <c r="E11" s="114">
        <v>13553</v>
      </c>
      <c r="F11" s="114">
        <v>20193</v>
      </c>
      <c r="G11" s="114">
        <v>17284</v>
      </c>
      <c r="H11" s="140">
        <v>25265</v>
      </c>
      <c r="I11" s="115">
        <v>-2556</v>
      </c>
      <c r="J11" s="116">
        <v>-10.11676231941421</v>
      </c>
    </row>
    <row r="12" spans="1:15" s="110" customFormat="1" ht="24.95" customHeight="1" x14ac:dyDescent="0.2">
      <c r="A12" s="193" t="s">
        <v>132</v>
      </c>
      <c r="B12" s="194" t="s">
        <v>133</v>
      </c>
      <c r="C12" s="113">
        <v>0.21136994143291207</v>
      </c>
      <c r="D12" s="115">
        <v>48</v>
      </c>
      <c r="E12" s="114">
        <v>49</v>
      </c>
      <c r="F12" s="114">
        <v>177</v>
      </c>
      <c r="G12" s="114">
        <v>15</v>
      </c>
      <c r="H12" s="140">
        <v>45</v>
      </c>
      <c r="I12" s="115">
        <v>3</v>
      </c>
      <c r="J12" s="116">
        <v>6.666666666666667</v>
      </c>
    </row>
    <row r="13" spans="1:15" s="110" customFormat="1" ht="24.95" customHeight="1" x14ac:dyDescent="0.2">
      <c r="A13" s="193" t="s">
        <v>134</v>
      </c>
      <c r="B13" s="199" t="s">
        <v>216</v>
      </c>
      <c r="C13" s="113">
        <v>1.1096921925227883</v>
      </c>
      <c r="D13" s="115">
        <v>252</v>
      </c>
      <c r="E13" s="114">
        <v>107</v>
      </c>
      <c r="F13" s="114">
        <v>477</v>
      </c>
      <c r="G13" s="114">
        <v>128</v>
      </c>
      <c r="H13" s="140">
        <v>283</v>
      </c>
      <c r="I13" s="115">
        <v>-31</v>
      </c>
      <c r="J13" s="116">
        <v>-10.954063604240282</v>
      </c>
    </row>
    <row r="14" spans="1:15" s="287" customFormat="1" ht="24.95" customHeight="1" x14ac:dyDescent="0.2">
      <c r="A14" s="193" t="s">
        <v>217</v>
      </c>
      <c r="B14" s="199" t="s">
        <v>137</v>
      </c>
      <c r="C14" s="113">
        <v>6.4115548901316659</v>
      </c>
      <c r="D14" s="115">
        <v>1456</v>
      </c>
      <c r="E14" s="114">
        <v>871</v>
      </c>
      <c r="F14" s="114">
        <v>1120</v>
      </c>
      <c r="G14" s="114">
        <v>1005</v>
      </c>
      <c r="H14" s="140">
        <v>1823</v>
      </c>
      <c r="I14" s="115">
        <v>-367</v>
      </c>
      <c r="J14" s="116">
        <v>-20.131651124520022</v>
      </c>
      <c r="K14" s="110"/>
      <c r="L14" s="110"/>
      <c r="M14" s="110"/>
      <c r="N14" s="110"/>
      <c r="O14" s="110"/>
    </row>
    <row r="15" spans="1:15" s="110" customFormat="1" ht="24.95" customHeight="1" x14ac:dyDescent="0.2">
      <c r="A15" s="193" t="s">
        <v>218</v>
      </c>
      <c r="B15" s="199" t="s">
        <v>219</v>
      </c>
      <c r="C15" s="113">
        <v>2.1136994143291208</v>
      </c>
      <c r="D15" s="115">
        <v>480</v>
      </c>
      <c r="E15" s="114">
        <v>240</v>
      </c>
      <c r="F15" s="114">
        <v>271</v>
      </c>
      <c r="G15" s="114">
        <v>280</v>
      </c>
      <c r="H15" s="140">
        <v>567</v>
      </c>
      <c r="I15" s="115">
        <v>-87</v>
      </c>
      <c r="J15" s="116">
        <v>-15.343915343915343</v>
      </c>
    </row>
    <row r="16" spans="1:15" s="287" customFormat="1" ht="24.95" customHeight="1" x14ac:dyDescent="0.2">
      <c r="A16" s="193" t="s">
        <v>220</v>
      </c>
      <c r="B16" s="199" t="s">
        <v>141</v>
      </c>
      <c r="C16" s="113">
        <v>3.9323616187414681</v>
      </c>
      <c r="D16" s="115">
        <v>893</v>
      </c>
      <c r="E16" s="114">
        <v>581</v>
      </c>
      <c r="F16" s="114">
        <v>777</v>
      </c>
      <c r="G16" s="114">
        <v>641</v>
      </c>
      <c r="H16" s="140">
        <v>1110</v>
      </c>
      <c r="I16" s="115">
        <v>-217</v>
      </c>
      <c r="J16" s="116">
        <v>-19.54954954954955</v>
      </c>
      <c r="K16" s="110"/>
      <c r="L16" s="110"/>
      <c r="M16" s="110"/>
      <c r="N16" s="110"/>
      <c r="O16" s="110"/>
    </row>
    <row r="17" spans="1:15" s="110" customFormat="1" ht="24.95" customHeight="1" x14ac:dyDescent="0.2">
      <c r="A17" s="193" t="s">
        <v>142</v>
      </c>
      <c r="B17" s="199" t="s">
        <v>222</v>
      </c>
      <c r="C17" s="113">
        <v>0.36549385706107712</v>
      </c>
      <c r="D17" s="115">
        <v>83</v>
      </c>
      <c r="E17" s="114">
        <v>50</v>
      </c>
      <c r="F17" s="114">
        <v>72</v>
      </c>
      <c r="G17" s="114">
        <v>84</v>
      </c>
      <c r="H17" s="140">
        <v>146</v>
      </c>
      <c r="I17" s="115">
        <v>-63</v>
      </c>
      <c r="J17" s="116">
        <v>-43.150684931506852</v>
      </c>
    </row>
    <row r="18" spans="1:15" s="287" customFormat="1" ht="24.95" customHeight="1" x14ac:dyDescent="0.2">
      <c r="A18" s="201" t="s">
        <v>144</v>
      </c>
      <c r="B18" s="202" t="s">
        <v>145</v>
      </c>
      <c r="C18" s="113">
        <v>4.1657492624069752</v>
      </c>
      <c r="D18" s="115">
        <v>946</v>
      </c>
      <c r="E18" s="114">
        <v>665</v>
      </c>
      <c r="F18" s="114">
        <v>906</v>
      </c>
      <c r="G18" s="114">
        <v>457</v>
      </c>
      <c r="H18" s="140">
        <v>1008</v>
      </c>
      <c r="I18" s="115">
        <v>-62</v>
      </c>
      <c r="J18" s="116">
        <v>-6.1507936507936511</v>
      </c>
      <c r="K18" s="110"/>
      <c r="L18" s="110"/>
      <c r="M18" s="110"/>
      <c r="N18" s="110"/>
      <c r="O18" s="110"/>
    </row>
    <row r="19" spans="1:15" s="110" customFormat="1" ht="24.95" customHeight="1" x14ac:dyDescent="0.2">
      <c r="A19" s="193" t="s">
        <v>146</v>
      </c>
      <c r="B19" s="199" t="s">
        <v>147</v>
      </c>
      <c r="C19" s="113">
        <v>13.245849663129157</v>
      </c>
      <c r="D19" s="115">
        <v>3008</v>
      </c>
      <c r="E19" s="114">
        <v>1637</v>
      </c>
      <c r="F19" s="114">
        <v>1946</v>
      </c>
      <c r="G19" s="114">
        <v>1842</v>
      </c>
      <c r="H19" s="140">
        <v>2580</v>
      </c>
      <c r="I19" s="115">
        <v>428</v>
      </c>
      <c r="J19" s="116">
        <v>16.589147286821706</v>
      </c>
    </row>
    <row r="20" spans="1:15" s="287" customFormat="1" ht="24.95" customHeight="1" x14ac:dyDescent="0.2">
      <c r="A20" s="193" t="s">
        <v>148</v>
      </c>
      <c r="B20" s="199" t="s">
        <v>149</v>
      </c>
      <c r="C20" s="113">
        <v>5.7422167422607773</v>
      </c>
      <c r="D20" s="115">
        <v>1304</v>
      </c>
      <c r="E20" s="114">
        <v>957</v>
      </c>
      <c r="F20" s="114">
        <v>1186</v>
      </c>
      <c r="G20" s="114">
        <v>1138</v>
      </c>
      <c r="H20" s="140">
        <v>1568</v>
      </c>
      <c r="I20" s="115">
        <v>-264</v>
      </c>
      <c r="J20" s="116">
        <v>-16.836734693877553</v>
      </c>
      <c r="K20" s="110"/>
      <c r="L20" s="110"/>
      <c r="M20" s="110"/>
      <c r="N20" s="110"/>
      <c r="O20" s="110"/>
    </row>
    <row r="21" spans="1:15" s="110" customFormat="1" ht="24.95" customHeight="1" x14ac:dyDescent="0.2">
      <c r="A21" s="201" t="s">
        <v>150</v>
      </c>
      <c r="B21" s="202" t="s">
        <v>151</v>
      </c>
      <c r="C21" s="113">
        <v>7.349509005240213</v>
      </c>
      <c r="D21" s="115">
        <v>1669</v>
      </c>
      <c r="E21" s="114">
        <v>756</v>
      </c>
      <c r="F21" s="114">
        <v>1540</v>
      </c>
      <c r="G21" s="114">
        <v>1485</v>
      </c>
      <c r="H21" s="140">
        <v>1895</v>
      </c>
      <c r="I21" s="115">
        <v>-226</v>
      </c>
      <c r="J21" s="116">
        <v>-11.926121372031663</v>
      </c>
    </row>
    <row r="22" spans="1:15" s="110" customFormat="1" ht="24.95" customHeight="1" x14ac:dyDescent="0.2">
      <c r="A22" s="201" t="s">
        <v>152</v>
      </c>
      <c r="B22" s="199" t="s">
        <v>153</v>
      </c>
      <c r="C22" s="113">
        <v>4.5048218767889381</v>
      </c>
      <c r="D22" s="115">
        <v>1023</v>
      </c>
      <c r="E22" s="114">
        <v>590</v>
      </c>
      <c r="F22" s="114">
        <v>957</v>
      </c>
      <c r="G22" s="114">
        <v>934</v>
      </c>
      <c r="H22" s="140">
        <v>1060</v>
      </c>
      <c r="I22" s="115">
        <v>-37</v>
      </c>
      <c r="J22" s="116">
        <v>-3.4905660377358489</v>
      </c>
    </row>
    <row r="23" spans="1:15" s="110" customFormat="1" ht="24.95" customHeight="1" x14ac:dyDescent="0.2">
      <c r="A23" s="193" t="s">
        <v>154</v>
      </c>
      <c r="B23" s="199" t="s">
        <v>155</v>
      </c>
      <c r="C23" s="113">
        <v>1.0348320049319653</v>
      </c>
      <c r="D23" s="115">
        <v>235</v>
      </c>
      <c r="E23" s="114">
        <v>122</v>
      </c>
      <c r="F23" s="114">
        <v>218</v>
      </c>
      <c r="G23" s="114">
        <v>160</v>
      </c>
      <c r="H23" s="140">
        <v>297</v>
      </c>
      <c r="I23" s="115">
        <v>-62</v>
      </c>
      <c r="J23" s="116">
        <v>-20.875420875420875</v>
      </c>
    </row>
    <row r="24" spans="1:15" s="110" customFormat="1" ht="24.95" customHeight="1" x14ac:dyDescent="0.2">
      <c r="A24" s="193" t="s">
        <v>156</v>
      </c>
      <c r="B24" s="199" t="s">
        <v>223</v>
      </c>
      <c r="C24" s="113">
        <v>7.8779338588224936</v>
      </c>
      <c r="D24" s="115">
        <v>1789</v>
      </c>
      <c r="E24" s="114">
        <v>1410</v>
      </c>
      <c r="F24" s="114">
        <v>2211</v>
      </c>
      <c r="G24" s="114">
        <v>1668</v>
      </c>
      <c r="H24" s="140">
        <v>2160</v>
      </c>
      <c r="I24" s="115">
        <v>-371</v>
      </c>
      <c r="J24" s="116">
        <v>-17.175925925925927</v>
      </c>
    </row>
    <row r="25" spans="1:15" s="110" customFormat="1" ht="24.95" customHeight="1" x14ac:dyDescent="0.2">
      <c r="A25" s="193" t="s">
        <v>158</v>
      </c>
      <c r="B25" s="204" t="s">
        <v>159</v>
      </c>
      <c r="C25" s="113">
        <v>14.346734774758906</v>
      </c>
      <c r="D25" s="115">
        <v>3258</v>
      </c>
      <c r="E25" s="114">
        <v>2212</v>
      </c>
      <c r="F25" s="114">
        <v>3836</v>
      </c>
      <c r="G25" s="114">
        <v>2978</v>
      </c>
      <c r="H25" s="140">
        <v>4121</v>
      </c>
      <c r="I25" s="115">
        <v>-863</v>
      </c>
      <c r="J25" s="116">
        <v>-20.94151904877457</v>
      </c>
    </row>
    <row r="26" spans="1:15" s="110" customFormat="1" ht="24.95" customHeight="1" x14ac:dyDescent="0.2">
      <c r="A26" s="193" t="s">
        <v>225</v>
      </c>
      <c r="B26" s="204" t="s">
        <v>161</v>
      </c>
      <c r="C26" s="113">
        <v>7.2394204940772378</v>
      </c>
      <c r="D26" s="115">
        <v>1644</v>
      </c>
      <c r="E26" s="114">
        <v>1133</v>
      </c>
      <c r="F26" s="114">
        <v>1976</v>
      </c>
      <c r="G26" s="114">
        <v>1491</v>
      </c>
      <c r="H26" s="140">
        <v>2053</v>
      </c>
      <c r="I26" s="115">
        <v>-409</v>
      </c>
      <c r="J26" s="116">
        <v>-19.922065270336095</v>
      </c>
    </row>
    <row r="27" spans="1:15" s="110" customFormat="1" ht="24.95" customHeight="1" x14ac:dyDescent="0.2">
      <c r="A27" s="201">
        <v>782.78300000000002</v>
      </c>
      <c r="B27" s="203" t="s">
        <v>162</v>
      </c>
      <c r="C27" s="113">
        <v>7.1073142806816678</v>
      </c>
      <c r="D27" s="115">
        <v>1614</v>
      </c>
      <c r="E27" s="114">
        <v>1079</v>
      </c>
      <c r="F27" s="114">
        <v>1860</v>
      </c>
      <c r="G27" s="114">
        <v>1487</v>
      </c>
      <c r="H27" s="140">
        <v>2068</v>
      </c>
      <c r="I27" s="115">
        <v>-454</v>
      </c>
      <c r="J27" s="116">
        <v>-21.953578336557062</v>
      </c>
    </row>
    <row r="28" spans="1:15" s="110" customFormat="1" ht="24.95" customHeight="1" x14ac:dyDescent="0.2">
      <c r="A28" s="193" t="s">
        <v>163</v>
      </c>
      <c r="B28" s="199" t="s">
        <v>164</v>
      </c>
      <c r="C28" s="113">
        <v>4.0072218063322911</v>
      </c>
      <c r="D28" s="115">
        <v>910</v>
      </c>
      <c r="E28" s="114">
        <v>566</v>
      </c>
      <c r="F28" s="114">
        <v>494</v>
      </c>
      <c r="G28" s="114">
        <v>711</v>
      </c>
      <c r="H28" s="140">
        <v>979</v>
      </c>
      <c r="I28" s="115">
        <v>-69</v>
      </c>
      <c r="J28" s="116">
        <v>-7.0480081716036773</v>
      </c>
    </row>
    <row r="29" spans="1:15" s="110" customFormat="1" ht="24.95" customHeight="1" x14ac:dyDescent="0.2">
      <c r="A29" s="193" t="s">
        <v>165</v>
      </c>
      <c r="B29" s="199" t="s">
        <v>166</v>
      </c>
      <c r="C29" s="113">
        <v>7.9571975868598352</v>
      </c>
      <c r="D29" s="115">
        <v>1807</v>
      </c>
      <c r="E29" s="114">
        <v>945</v>
      </c>
      <c r="F29" s="114">
        <v>1128</v>
      </c>
      <c r="G29" s="114">
        <v>1207</v>
      </c>
      <c r="H29" s="140">
        <v>1910</v>
      </c>
      <c r="I29" s="115">
        <v>-103</v>
      </c>
      <c r="J29" s="116">
        <v>-5.3926701570680624</v>
      </c>
    </row>
    <row r="30" spans="1:15" s="110" customFormat="1" ht="24.95" customHeight="1" x14ac:dyDescent="0.2">
      <c r="A30" s="193">
        <v>86</v>
      </c>
      <c r="B30" s="199" t="s">
        <v>167</v>
      </c>
      <c r="C30" s="113">
        <v>7.5784931084592015</v>
      </c>
      <c r="D30" s="115">
        <v>1721</v>
      </c>
      <c r="E30" s="114">
        <v>951</v>
      </c>
      <c r="F30" s="114">
        <v>1303</v>
      </c>
      <c r="G30" s="114">
        <v>1087</v>
      </c>
      <c r="H30" s="140">
        <v>1806</v>
      </c>
      <c r="I30" s="115">
        <v>-85</v>
      </c>
      <c r="J30" s="116">
        <v>-4.7065337763012183</v>
      </c>
    </row>
    <row r="31" spans="1:15" s="110" customFormat="1" ht="24.95" customHeight="1" x14ac:dyDescent="0.2">
      <c r="A31" s="193">
        <v>87.88</v>
      </c>
      <c r="B31" s="204" t="s">
        <v>168</v>
      </c>
      <c r="C31" s="113">
        <v>9.4632084195693338</v>
      </c>
      <c r="D31" s="115">
        <v>2149</v>
      </c>
      <c r="E31" s="114">
        <v>997</v>
      </c>
      <c r="F31" s="114">
        <v>1529</v>
      </c>
      <c r="G31" s="114">
        <v>1311</v>
      </c>
      <c r="H31" s="140">
        <v>2208</v>
      </c>
      <c r="I31" s="115">
        <v>-59</v>
      </c>
      <c r="J31" s="116">
        <v>-2.6721014492753623</v>
      </c>
    </row>
    <row r="32" spans="1:15" s="110" customFormat="1" ht="24.95" customHeight="1" x14ac:dyDescent="0.2">
      <c r="A32" s="193" t="s">
        <v>169</v>
      </c>
      <c r="B32" s="199" t="s">
        <v>170</v>
      </c>
      <c r="C32" s="113">
        <v>4.993614866352547</v>
      </c>
      <c r="D32" s="115">
        <v>1134</v>
      </c>
      <c r="E32" s="114">
        <v>718</v>
      </c>
      <c r="F32" s="114">
        <v>1165</v>
      </c>
      <c r="G32" s="114">
        <v>1158</v>
      </c>
      <c r="H32" s="140">
        <v>1522</v>
      </c>
      <c r="I32" s="115">
        <v>-388</v>
      </c>
      <c r="J32" s="116">
        <v>-25.492772667542706</v>
      </c>
    </row>
    <row r="33" spans="1:10" s="110" customFormat="1" ht="24.95" customHeight="1" x14ac:dyDescent="0.2">
      <c r="A33" s="193"/>
      <c r="B33" s="204" t="s">
        <v>171</v>
      </c>
      <c r="C33" s="113">
        <v>0</v>
      </c>
      <c r="D33" s="115">
        <v>0</v>
      </c>
      <c r="E33" s="114">
        <v>0</v>
      </c>
      <c r="F33" s="114">
        <v>0</v>
      </c>
      <c r="G33" s="114">
        <v>0</v>
      </c>
      <c r="H33" s="140">
        <v>0</v>
      </c>
      <c r="I33" s="115">
        <v>0</v>
      </c>
      <c r="J33" s="116">
        <v>0</v>
      </c>
    </row>
    <row r="34" spans="1:10" s="110" customFormat="1" ht="24.95" customHeight="1" x14ac:dyDescent="0.2">
      <c r="A34" s="205" t="s">
        <v>172</v>
      </c>
      <c r="B34" s="206"/>
      <c r="C34" s="289"/>
      <c r="D34" s="115"/>
      <c r="E34" s="114"/>
      <c r="F34" s="114"/>
      <c r="G34" s="114"/>
      <c r="H34" s="140"/>
      <c r="I34" s="137"/>
      <c r="J34" s="138"/>
    </row>
    <row r="35" spans="1:10" s="110" customFormat="1" ht="24.95" customHeight="1" x14ac:dyDescent="0.2">
      <c r="A35" s="290" t="s">
        <v>132</v>
      </c>
      <c r="B35" s="291" t="s">
        <v>133</v>
      </c>
      <c r="C35" s="113">
        <v>0.21136994143291207</v>
      </c>
      <c r="D35" s="115">
        <v>48</v>
      </c>
      <c r="E35" s="114">
        <v>49</v>
      </c>
      <c r="F35" s="114">
        <v>177</v>
      </c>
      <c r="G35" s="114">
        <v>15</v>
      </c>
      <c r="H35" s="140">
        <v>45</v>
      </c>
      <c r="I35" s="115">
        <v>3</v>
      </c>
      <c r="J35" s="116">
        <v>6.666666666666667</v>
      </c>
    </row>
    <row r="36" spans="1:10" s="110" customFormat="1" ht="24.95" customHeight="1" x14ac:dyDescent="0.2">
      <c r="A36" s="292" t="s">
        <v>173</v>
      </c>
      <c r="B36" s="293" t="s">
        <v>174</v>
      </c>
      <c r="C36" s="113">
        <v>11.686996345061429</v>
      </c>
      <c r="D36" s="115">
        <v>2654</v>
      </c>
      <c r="E36" s="114">
        <v>1643</v>
      </c>
      <c r="F36" s="114">
        <v>2503</v>
      </c>
      <c r="G36" s="114">
        <v>1590</v>
      </c>
      <c r="H36" s="140">
        <v>3114</v>
      </c>
      <c r="I36" s="115">
        <v>-460</v>
      </c>
      <c r="J36" s="116">
        <v>-14.771997430956969</v>
      </c>
    </row>
    <row r="37" spans="1:10" s="110" customFormat="1" ht="24.95" customHeight="1" x14ac:dyDescent="0.2">
      <c r="A37" s="294" t="s">
        <v>175</v>
      </c>
      <c r="B37" s="295" t="s">
        <v>176</v>
      </c>
      <c r="C37" s="125">
        <v>88.101633713505663</v>
      </c>
      <c r="D37" s="143">
        <v>20007</v>
      </c>
      <c r="E37" s="144">
        <v>11861</v>
      </c>
      <c r="F37" s="144">
        <v>17513</v>
      </c>
      <c r="G37" s="144">
        <v>15679</v>
      </c>
      <c r="H37" s="145">
        <v>22106</v>
      </c>
      <c r="I37" s="143">
        <v>-2099</v>
      </c>
      <c r="J37" s="146">
        <v>-9.495159685153352</v>
      </c>
    </row>
    <row r="38" spans="1:10" s="323" customFormat="1" ht="11.25" customHeight="1" x14ac:dyDescent="0.15">
      <c r="A38" s="321"/>
      <c r="B38" s="322"/>
      <c r="C38" s="322"/>
      <c r="D38" s="149"/>
      <c r="E38" s="149"/>
      <c r="F38" s="149"/>
      <c r="G38" s="149"/>
      <c r="H38" s="149"/>
      <c r="I38" s="149"/>
      <c r="J38" s="217" t="s">
        <v>45</v>
      </c>
    </row>
    <row r="39" spans="1:10" s="287" customFormat="1" ht="12.75" customHeight="1" x14ac:dyDescent="0.15">
      <c r="A39" s="536" t="s">
        <v>516</v>
      </c>
      <c r="B39" s="296"/>
      <c r="C39" s="296"/>
      <c r="D39" s="296"/>
      <c r="E39" s="296"/>
      <c r="F39" s="296"/>
      <c r="G39" s="296"/>
      <c r="H39" s="296"/>
      <c r="I39" s="296"/>
      <c r="J39" s="296"/>
    </row>
    <row r="40" spans="1:10" ht="23.1" customHeight="1" x14ac:dyDescent="0.2">
      <c r="A40" s="652" t="s">
        <v>360</v>
      </c>
      <c r="B40" s="653"/>
      <c r="C40" s="653"/>
      <c r="D40" s="653"/>
      <c r="E40" s="653"/>
      <c r="F40" s="653"/>
      <c r="G40" s="653"/>
      <c r="H40" s="653"/>
      <c r="I40" s="653"/>
      <c r="J40" s="653"/>
    </row>
    <row r="41" spans="1:10" ht="31.5" customHeight="1" x14ac:dyDescent="0.2">
      <c r="A41" s="654" t="s">
        <v>361</v>
      </c>
      <c r="B41" s="654"/>
      <c r="C41" s="654"/>
      <c r="D41" s="654"/>
      <c r="E41" s="654"/>
      <c r="F41" s="654"/>
      <c r="G41" s="654"/>
      <c r="H41" s="654"/>
      <c r="I41" s="654"/>
      <c r="J41" s="654"/>
    </row>
    <row r="42" spans="1:10" ht="12.75" customHeight="1" x14ac:dyDescent="0.2">
      <c r="A42" s="244"/>
      <c r="B42" s="182"/>
      <c r="C42" s="245"/>
      <c r="D42" s="246"/>
      <c r="E42" s="246"/>
      <c r="F42" s="246"/>
      <c r="G42" s="246"/>
      <c r="H42" s="246"/>
      <c r="I42" s="246"/>
      <c r="J42" s="247"/>
    </row>
    <row r="43" spans="1:10" ht="15.95" customHeight="1" x14ac:dyDescent="0.2">
      <c r="B43" s="110"/>
    </row>
  </sheetData>
  <mergeCells count="15">
    <mergeCell ref="A11:B11"/>
    <mergeCell ref="A40:J40"/>
    <mergeCell ref="A41:J41"/>
    <mergeCell ref="A3:J3"/>
    <mergeCell ref="A4:J4"/>
    <mergeCell ref="A5:D5"/>
    <mergeCell ref="A7:B9"/>
    <mergeCell ref="C7:C10"/>
    <mergeCell ref="D7:H7"/>
    <mergeCell ref="I7:J8"/>
    <mergeCell ref="D8:D9"/>
    <mergeCell ref="E8:E9"/>
    <mergeCell ref="F8:F9"/>
    <mergeCell ref="G8:G9"/>
    <mergeCell ref="H8:H9"/>
  </mergeCells>
  <printOptions horizontalCentered="1"/>
  <pageMargins left="0.7" right="0.7" top="0.75" bottom="0.75" header="0.3" footer="0.3"/>
  <pageSetup paperSize="9" scale="67"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9"/>
  <dimension ref="A1:O87"/>
  <sheetViews>
    <sheetView showGridLines="0" zoomScaleNormal="100" workbookViewId="0"/>
  </sheetViews>
  <sheetFormatPr baseColWidth="10" defaultColWidth="8.85546875" defaultRowHeight="15.95" customHeight="1" x14ac:dyDescent="0.2"/>
  <cols>
    <col min="1" max="1" width="6.7109375" style="97" customWidth="1"/>
    <col min="2" max="2" width="29.7109375" style="97" customWidth="1"/>
    <col min="3" max="3" width="6.7109375" style="97" customWidth="1"/>
    <col min="4" max="4" width="9.7109375" style="155" customWidth="1"/>
    <col min="5" max="10" width="9.7109375" style="156" customWidth="1"/>
    <col min="11" max="11" width="9.7109375" style="157" customWidth="1"/>
    <col min="12" max="12" width="2.140625" style="97" customWidth="1"/>
    <col min="13" max="16384" width="8.85546875" style="97"/>
  </cols>
  <sheetData>
    <row r="1" spans="1:15" s="91" customFormat="1" ht="36.75" customHeight="1" x14ac:dyDescent="0.2">
      <c r="A1" s="88"/>
      <c r="B1" s="89"/>
      <c r="C1" s="89"/>
      <c r="D1" s="90"/>
      <c r="E1" s="90"/>
      <c r="F1" s="90"/>
      <c r="G1" s="90"/>
      <c r="H1" s="89"/>
      <c r="I1" s="89"/>
      <c r="J1" s="89"/>
      <c r="K1" s="15" t="s">
        <v>6</v>
      </c>
    </row>
    <row r="2" spans="1:15" s="91" customFormat="1" ht="6.2" customHeight="1" x14ac:dyDescent="0.2">
      <c r="A2" s="92"/>
      <c r="B2" s="93"/>
      <c r="C2" s="93"/>
      <c r="D2" s="93"/>
      <c r="E2" s="93"/>
      <c r="F2" s="93"/>
      <c r="G2" s="93"/>
      <c r="H2" s="93"/>
      <c r="I2" s="93"/>
      <c r="J2" s="93"/>
      <c r="K2" s="93"/>
    </row>
    <row r="3" spans="1:15" s="94" customFormat="1" ht="24.95" customHeight="1" x14ac:dyDescent="0.2">
      <c r="A3" s="569" t="s">
        <v>362</v>
      </c>
      <c r="B3" s="570"/>
      <c r="C3" s="570"/>
      <c r="D3" s="570"/>
      <c r="E3" s="570"/>
      <c r="F3" s="570"/>
      <c r="G3" s="570"/>
      <c r="H3" s="570"/>
      <c r="I3" s="570"/>
      <c r="J3" s="570"/>
      <c r="K3" s="570"/>
    </row>
    <row r="4" spans="1:15" s="94" customFormat="1" ht="12" customHeight="1" x14ac:dyDescent="0.2">
      <c r="A4" s="571" t="s">
        <v>92</v>
      </c>
      <c r="B4" s="571"/>
      <c r="C4" s="571"/>
      <c r="D4" s="571"/>
      <c r="E4" s="571"/>
      <c r="F4" s="571"/>
      <c r="G4" s="571"/>
      <c r="H4" s="571"/>
      <c r="I4" s="571"/>
      <c r="J4" s="571"/>
      <c r="K4" s="571"/>
    </row>
    <row r="5" spans="1:15" s="94" customFormat="1" ht="12" customHeight="1" x14ac:dyDescent="0.2">
      <c r="A5" s="572" t="s">
        <v>335</v>
      </c>
      <c r="B5" s="572"/>
      <c r="C5" s="572"/>
      <c r="D5" s="572"/>
      <c r="E5" s="572"/>
      <c r="F5" s="252"/>
      <c r="G5" s="252"/>
      <c r="H5" s="252"/>
      <c r="I5" s="252"/>
      <c r="J5" s="252"/>
      <c r="K5" s="252"/>
    </row>
    <row r="6" spans="1:15" s="94" customFormat="1" ht="11.25" customHeight="1" x14ac:dyDescent="0.2">
      <c r="A6" s="227"/>
      <c r="B6" s="228"/>
      <c r="C6" s="228"/>
      <c r="D6" s="228"/>
      <c r="E6" s="228"/>
      <c r="F6" s="228"/>
      <c r="G6" s="228"/>
      <c r="H6" s="228"/>
      <c r="I6" s="228"/>
      <c r="J6" s="228"/>
    </row>
    <row r="7" spans="1:15" s="91" customFormat="1" ht="24.95" customHeight="1" x14ac:dyDescent="0.2">
      <c r="A7" s="587" t="s">
        <v>333</v>
      </c>
      <c r="B7" s="576"/>
      <c r="C7" s="576"/>
      <c r="D7" s="581" t="s">
        <v>94</v>
      </c>
      <c r="E7" s="655" t="s">
        <v>363</v>
      </c>
      <c r="F7" s="585"/>
      <c r="G7" s="585"/>
      <c r="H7" s="585"/>
      <c r="I7" s="586"/>
      <c r="J7" s="648" t="s">
        <v>359</v>
      </c>
      <c r="K7" s="649"/>
      <c r="L7" s="96"/>
      <c r="M7" s="96"/>
      <c r="N7" s="96"/>
      <c r="O7" s="96"/>
    </row>
    <row r="8" spans="1:15" ht="21.75" customHeight="1" x14ac:dyDescent="0.2">
      <c r="A8" s="577"/>
      <c r="B8" s="578"/>
      <c r="C8" s="578"/>
      <c r="D8" s="582"/>
      <c r="E8" s="591" t="s">
        <v>335</v>
      </c>
      <c r="F8" s="591" t="s">
        <v>337</v>
      </c>
      <c r="G8" s="591" t="s">
        <v>338</v>
      </c>
      <c r="H8" s="591" t="s">
        <v>339</v>
      </c>
      <c r="I8" s="591" t="s">
        <v>340</v>
      </c>
      <c r="J8" s="650"/>
      <c r="K8" s="651"/>
    </row>
    <row r="9" spans="1:15" ht="12" customHeight="1" x14ac:dyDescent="0.2">
      <c r="A9" s="577"/>
      <c r="B9" s="578"/>
      <c r="C9" s="578"/>
      <c r="D9" s="582"/>
      <c r="E9" s="592"/>
      <c r="F9" s="592"/>
      <c r="G9" s="592"/>
      <c r="H9" s="592"/>
      <c r="I9" s="592"/>
      <c r="J9" s="98" t="s">
        <v>102</v>
      </c>
      <c r="K9" s="99" t="s">
        <v>103</v>
      </c>
    </row>
    <row r="10" spans="1:15" ht="12" customHeight="1" x14ac:dyDescent="0.2">
      <c r="A10" s="579"/>
      <c r="B10" s="580"/>
      <c r="C10" s="580"/>
      <c r="D10" s="583"/>
      <c r="E10" s="100">
        <v>1</v>
      </c>
      <c r="F10" s="100">
        <v>2</v>
      </c>
      <c r="G10" s="100">
        <v>3</v>
      </c>
      <c r="H10" s="100">
        <v>4</v>
      </c>
      <c r="I10" s="100">
        <v>5</v>
      </c>
      <c r="J10" s="100">
        <v>6</v>
      </c>
      <c r="K10" s="100">
        <v>7</v>
      </c>
    </row>
    <row r="11" spans="1:15" ht="18" customHeight="1" x14ac:dyDescent="0.2">
      <c r="A11" s="297" t="s">
        <v>104</v>
      </c>
      <c r="B11" s="298"/>
      <c r="C11" s="299"/>
      <c r="D11" s="262">
        <v>100</v>
      </c>
      <c r="E11" s="263">
        <v>22709</v>
      </c>
      <c r="F11" s="264">
        <v>13553</v>
      </c>
      <c r="G11" s="264">
        <v>20193</v>
      </c>
      <c r="H11" s="264">
        <v>17284</v>
      </c>
      <c r="I11" s="265">
        <v>25265</v>
      </c>
      <c r="J11" s="263">
        <v>-2556</v>
      </c>
      <c r="K11" s="266">
        <v>-10.11676231941421</v>
      </c>
    </row>
    <row r="12" spans="1:15" ht="18" customHeight="1" x14ac:dyDescent="0.2">
      <c r="A12" s="300" t="s">
        <v>230</v>
      </c>
      <c r="B12" s="301"/>
      <c r="C12" s="301"/>
      <c r="D12" s="302"/>
      <c r="E12" s="309"/>
      <c r="F12" s="309"/>
      <c r="G12" s="309"/>
      <c r="H12" s="309"/>
      <c r="I12" s="309"/>
      <c r="J12" s="324"/>
      <c r="K12" s="304"/>
    </row>
    <row r="13" spans="1:15" ht="15.95" customHeight="1" x14ac:dyDescent="0.2">
      <c r="A13" s="306" t="s">
        <v>231</v>
      </c>
      <c r="B13" s="307"/>
      <c r="C13" s="308"/>
      <c r="D13" s="113">
        <v>20.670218855960194</v>
      </c>
      <c r="E13" s="115">
        <v>4694</v>
      </c>
      <c r="F13" s="114">
        <v>3192</v>
      </c>
      <c r="G13" s="114">
        <v>4702</v>
      </c>
      <c r="H13" s="114">
        <v>4115</v>
      </c>
      <c r="I13" s="140">
        <v>5612</v>
      </c>
      <c r="J13" s="115">
        <v>-918</v>
      </c>
      <c r="K13" s="116">
        <v>-16.357804704205275</v>
      </c>
    </row>
    <row r="14" spans="1:15" ht="15.95" customHeight="1" x14ac:dyDescent="0.2">
      <c r="A14" s="306" t="s">
        <v>232</v>
      </c>
      <c r="B14" s="307"/>
      <c r="C14" s="308"/>
      <c r="D14" s="113">
        <v>54.987009555682768</v>
      </c>
      <c r="E14" s="115">
        <v>12487</v>
      </c>
      <c r="F14" s="114">
        <v>6263</v>
      </c>
      <c r="G14" s="114">
        <v>9599</v>
      </c>
      <c r="H14" s="114">
        <v>8006</v>
      </c>
      <c r="I14" s="140">
        <v>13492</v>
      </c>
      <c r="J14" s="115">
        <v>-1005</v>
      </c>
      <c r="K14" s="116">
        <v>-7.4488585828639193</v>
      </c>
    </row>
    <row r="15" spans="1:15" ht="15.95" customHeight="1" x14ac:dyDescent="0.2">
      <c r="A15" s="306" t="s">
        <v>233</v>
      </c>
      <c r="B15" s="307"/>
      <c r="C15" s="308"/>
      <c r="D15" s="113">
        <v>10.216213835924083</v>
      </c>
      <c r="E15" s="115">
        <v>2320</v>
      </c>
      <c r="F15" s="114">
        <v>1427</v>
      </c>
      <c r="G15" s="114">
        <v>2582</v>
      </c>
      <c r="H15" s="114">
        <v>2017</v>
      </c>
      <c r="I15" s="140">
        <v>2546</v>
      </c>
      <c r="J15" s="115">
        <v>-226</v>
      </c>
      <c r="K15" s="116">
        <v>-8.8766692851531808</v>
      </c>
    </row>
    <row r="16" spans="1:15" ht="15.95" customHeight="1" x14ac:dyDescent="0.2">
      <c r="A16" s="306" t="s">
        <v>234</v>
      </c>
      <c r="B16" s="307"/>
      <c r="C16" s="308"/>
      <c r="D16" s="113">
        <v>12.726231890439914</v>
      </c>
      <c r="E16" s="115">
        <v>2890</v>
      </c>
      <c r="F16" s="114">
        <v>2604</v>
      </c>
      <c r="G16" s="114">
        <v>3244</v>
      </c>
      <c r="H16" s="114">
        <v>3096</v>
      </c>
      <c r="I16" s="140">
        <v>3268</v>
      </c>
      <c r="J16" s="115">
        <v>-378</v>
      </c>
      <c r="K16" s="116">
        <v>-11.566707466340269</v>
      </c>
    </row>
    <row r="17" spans="1:11" ht="18" customHeight="1" x14ac:dyDescent="0.2">
      <c r="A17" s="300" t="s">
        <v>235</v>
      </c>
      <c r="B17" s="301"/>
      <c r="C17" s="301"/>
      <c r="D17" s="302"/>
      <c r="E17" s="309"/>
      <c r="F17" s="309"/>
      <c r="G17" s="309"/>
      <c r="H17" s="309"/>
      <c r="I17" s="309"/>
      <c r="J17" s="324"/>
      <c r="K17" s="304"/>
    </row>
    <row r="18" spans="1:11" ht="14.1" customHeight="1" x14ac:dyDescent="0.2">
      <c r="A18" s="306">
        <v>11</v>
      </c>
      <c r="B18" s="307" t="s">
        <v>236</v>
      </c>
      <c r="C18" s="308"/>
      <c r="D18" s="113">
        <v>0.28623012902373507</v>
      </c>
      <c r="E18" s="115">
        <v>65</v>
      </c>
      <c r="F18" s="114">
        <v>34</v>
      </c>
      <c r="G18" s="114">
        <v>55</v>
      </c>
      <c r="H18" s="114">
        <v>34</v>
      </c>
      <c r="I18" s="140">
        <v>65</v>
      </c>
      <c r="J18" s="115">
        <v>0</v>
      </c>
      <c r="K18" s="116">
        <v>0</v>
      </c>
    </row>
    <row r="19" spans="1:11" ht="14.1" customHeight="1" x14ac:dyDescent="0.2">
      <c r="A19" s="306" t="s">
        <v>237</v>
      </c>
      <c r="B19" s="307" t="s">
        <v>238</v>
      </c>
      <c r="C19" s="308"/>
      <c r="D19" s="113">
        <v>9.6877889823418023E-2</v>
      </c>
      <c r="E19" s="115">
        <v>22</v>
      </c>
      <c r="F19" s="114">
        <v>17</v>
      </c>
      <c r="G19" s="114">
        <v>36</v>
      </c>
      <c r="H19" s="114">
        <v>14</v>
      </c>
      <c r="I19" s="140">
        <v>29</v>
      </c>
      <c r="J19" s="115">
        <v>-7</v>
      </c>
      <c r="K19" s="116">
        <v>-24.137931034482758</v>
      </c>
    </row>
    <row r="20" spans="1:11" ht="14.1" customHeight="1" x14ac:dyDescent="0.2">
      <c r="A20" s="306">
        <v>12</v>
      </c>
      <c r="B20" s="307" t="s">
        <v>239</v>
      </c>
      <c r="C20" s="308"/>
      <c r="D20" s="113">
        <v>0.87630454885728126</v>
      </c>
      <c r="E20" s="115">
        <v>199</v>
      </c>
      <c r="F20" s="114">
        <v>139</v>
      </c>
      <c r="G20" s="114">
        <v>320</v>
      </c>
      <c r="H20" s="114">
        <v>92</v>
      </c>
      <c r="I20" s="140">
        <v>203</v>
      </c>
      <c r="J20" s="115">
        <v>-4</v>
      </c>
      <c r="K20" s="116">
        <v>-1.9704433497536946</v>
      </c>
    </row>
    <row r="21" spans="1:11" ht="14.1" customHeight="1" x14ac:dyDescent="0.2">
      <c r="A21" s="306">
        <v>21</v>
      </c>
      <c r="B21" s="307" t="s">
        <v>240</v>
      </c>
      <c r="C21" s="308"/>
      <c r="D21" s="113">
        <v>0.15412391562816505</v>
      </c>
      <c r="E21" s="115">
        <v>35</v>
      </c>
      <c r="F21" s="114">
        <v>15</v>
      </c>
      <c r="G21" s="114">
        <v>26</v>
      </c>
      <c r="H21" s="114">
        <v>31</v>
      </c>
      <c r="I21" s="140">
        <v>26</v>
      </c>
      <c r="J21" s="115">
        <v>9</v>
      </c>
      <c r="K21" s="116">
        <v>34.615384615384613</v>
      </c>
    </row>
    <row r="22" spans="1:11" ht="14.1" customHeight="1" x14ac:dyDescent="0.2">
      <c r="A22" s="306">
        <v>22</v>
      </c>
      <c r="B22" s="307" t="s">
        <v>241</v>
      </c>
      <c r="C22" s="308"/>
      <c r="D22" s="113">
        <v>0.99960368135981326</v>
      </c>
      <c r="E22" s="115">
        <v>227</v>
      </c>
      <c r="F22" s="114">
        <v>110</v>
      </c>
      <c r="G22" s="114">
        <v>159</v>
      </c>
      <c r="H22" s="114">
        <v>131</v>
      </c>
      <c r="I22" s="140">
        <v>268</v>
      </c>
      <c r="J22" s="115">
        <v>-41</v>
      </c>
      <c r="K22" s="116">
        <v>-15.298507462686567</v>
      </c>
    </row>
    <row r="23" spans="1:11" ht="14.1" customHeight="1" x14ac:dyDescent="0.2">
      <c r="A23" s="306">
        <v>23</v>
      </c>
      <c r="B23" s="307" t="s">
        <v>242</v>
      </c>
      <c r="C23" s="308"/>
      <c r="D23" s="113">
        <v>1.0568497071645604</v>
      </c>
      <c r="E23" s="115">
        <v>240</v>
      </c>
      <c r="F23" s="114">
        <v>104</v>
      </c>
      <c r="G23" s="114">
        <v>244</v>
      </c>
      <c r="H23" s="114">
        <v>123</v>
      </c>
      <c r="I23" s="140">
        <v>270</v>
      </c>
      <c r="J23" s="115">
        <v>-30</v>
      </c>
      <c r="K23" s="116">
        <v>-11.111111111111111</v>
      </c>
    </row>
    <row r="24" spans="1:11" ht="14.1" customHeight="1" x14ac:dyDescent="0.2">
      <c r="A24" s="306">
        <v>24</v>
      </c>
      <c r="B24" s="307" t="s">
        <v>243</v>
      </c>
      <c r="C24" s="308"/>
      <c r="D24" s="113">
        <v>1.1493240565414593</v>
      </c>
      <c r="E24" s="115">
        <v>261</v>
      </c>
      <c r="F24" s="114">
        <v>146</v>
      </c>
      <c r="G24" s="114">
        <v>295</v>
      </c>
      <c r="H24" s="114">
        <v>248</v>
      </c>
      <c r="I24" s="140">
        <v>360</v>
      </c>
      <c r="J24" s="115">
        <v>-99</v>
      </c>
      <c r="K24" s="116">
        <v>-27.5</v>
      </c>
    </row>
    <row r="25" spans="1:11" ht="14.1" customHeight="1" x14ac:dyDescent="0.2">
      <c r="A25" s="306">
        <v>25</v>
      </c>
      <c r="B25" s="307" t="s">
        <v>244</v>
      </c>
      <c r="C25" s="308"/>
      <c r="D25" s="113">
        <v>3.064864150777225</v>
      </c>
      <c r="E25" s="115">
        <v>696</v>
      </c>
      <c r="F25" s="114">
        <v>434</v>
      </c>
      <c r="G25" s="114">
        <v>779</v>
      </c>
      <c r="H25" s="114">
        <v>491</v>
      </c>
      <c r="I25" s="140">
        <v>834</v>
      </c>
      <c r="J25" s="115">
        <v>-138</v>
      </c>
      <c r="K25" s="116">
        <v>-16.546762589928058</v>
      </c>
    </row>
    <row r="26" spans="1:11" ht="14.1" customHeight="1" x14ac:dyDescent="0.2">
      <c r="A26" s="306">
        <v>26</v>
      </c>
      <c r="B26" s="307" t="s">
        <v>245</v>
      </c>
      <c r="C26" s="308"/>
      <c r="D26" s="113">
        <v>3.562464221233872</v>
      </c>
      <c r="E26" s="115">
        <v>809</v>
      </c>
      <c r="F26" s="114">
        <v>367</v>
      </c>
      <c r="G26" s="114">
        <v>595</v>
      </c>
      <c r="H26" s="114">
        <v>418</v>
      </c>
      <c r="I26" s="140">
        <v>894</v>
      </c>
      <c r="J26" s="115">
        <v>-85</v>
      </c>
      <c r="K26" s="116">
        <v>-9.507829977628635</v>
      </c>
    </row>
    <row r="27" spans="1:11" ht="14.1" customHeight="1" x14ac:dyDescent="0.2">
      <c r="A27" s="306">
        <v>27</v>
      </c>
      <c r="B27" s="307" t="s">
        <v>246</v>
      </c>
      <c r="C27" s="308"/>
      <c r="D27" s="113">
        <v>1.4355541855651943</v>
      </c>
      <c r="E27" s="115">
        <v>326</v>
      </c>
      <c r="F27" s="114">
        <v>301</v>
      </c>
      <c r="G27" s="114">
        <v>475</v>
      </c>
      <c r="H27" s="114">
        <v>320</v>
      </c>
      <c r="I27" s="140">
        <v>412</v>
      </c>
      <c r="J27" s="115">
        <v>-86</v>
      </c>
      <c r="K27" s="116">
        <v>-20.873786407766989</v>
      </c>
    </row>
    <row r="28" spans="1:11" ht="14.1" customHeight="1" x14ac:dyDescent="0.2">
      <c r="A28" s="306">
        <v>28</v>
      </c>
      <c r="B28" s="307" t="s">
        <v>247</v>
      </c>
      <c r="C28" s="308"/>
      <c r="D28" s="113">
        <v>0.15852745607468405</v>
      </c>
      <c r="E28" s="115">
        <v>36</v>
      </c>
      <c r="F28" s="114">
        <v>15</v>
      </c>
      <c r="G28" s="114">
        <v>33</v>
      </c>
      <c r="H28" s="114">
        <v>25</v>
      </c>
      <c r="I28" s="140">
        <v>43</v>
      </c>
      <c r="J28" s="115">
        <v>-7</v>
      </c>
      <c r="K28" s="116">
        <v>-16.279069767441861</v>
      </c>
    </row>
    <row r="29" spans="1:11" ht="14.1" customHeight="1" x14ac:dyDescent="0.2">
      <c r="A29" s="306">
        <v>29</v>
      </c>
      <c r="B29" s="307" t="s">
        <v>248</v>
      </c>
      <c r="C29" s="308"/>
      <c r="D29" s="113">
        <v>4.0028182658857725</v>
      </c>
      <c r="E29" s="115">
        <v>909</v>
      </c>
      <c r="F29" s="114">
        <v>513</v>
      </c>
      <c r="G29" s="114">
        <v>769</v>
      </c>
      <c r="H29" s="114">
        <v>738</v>
      </c>
      <c r="I29" s="140">
        <v>1077</v>
      </c>
      <c r="J29" s="115">
        <v>-168</v>
      </c>
      <c r="K29" s="116">
        <v>-15.598885793871867</v>
      </c>
    </row>
    <row r="30" spans="1:11" ht="14.1" customHeight="1" x14ac:dyDescent="0.2">
      <c r="A30" s="306" t="s">
        <v>249</v>
      </c>
      <c r="B30" s="307" t="s">
        <v>250</v>
      </c>
      <c r="C30" s="308"/>
      <c r="D30" s="113" t="s">
        <v>512</v>
      </c>
      <c r="E30" s="115" t="s">
        <v>512</v>
      </c>
      <c r="F30" s="114" t="s">
        <v>512</v>
      </c>
      <c r="G30" s="114" t="s">
        <v>512</v>
      </c>
      <c r="H30" s="114" t="s">
        <v>512</v>
      </c>
      <c r="I30" s="140" t="s">
        <v>512</v>
      </c>
      <c r="J30" s="115" t="s">
        <v>512</v>
      </c>
      <c r="K30" s="116" t="s">
        <v>512</v>
      </c>
    </row>
    <row r="31" spans="1:11" ht="14.1" customHeight="1" x14ac:dyDescent="0.2">
      <c r="A31" s="306" t="s">
        <v>251</v>
      </c>
      <c r="B31" s="307" t="s">
        <v>252</v>
      </c>
      <c r="C31" s="308"/>
      <c r="D31" s="113">
        <v>2.8755119115769077</v>
      </c>
      <c r="E31" s="115">
        <v>653</v>
      </c>
      <c r="F31" s="114">
        <v>348</v>
      </c>
      <c r="G31" s="114">
        <v>593</v>
      </c>
      <c r="H31" s="114">
        <v>583</v>
      </c>
      <c r="I31" s="140">
        <v>742</v>
      </c>
      <c r="J31" s="115">
        <v>-89</v>
      </c>
      <c r="K31" s="116">
        <v>-11.994609164420485</v>
      </c>
    </row>
    <row r="32" spans="1:11" ht="14.1" customHeight="1" x14ac:dyDescent="0.2">
      <c r="A32" s="306">
        <v>31</v>
      </c>
      <c r="B32" s="307" t="s">
        <v>253</v>
      </c>
      <c r="C32" s="308"/>
      <c r="D32" s="113">
        <v>0.79704082081993921</v>
      </c>
      <c r="E32" s="115">
        <v>181</v>
      </c>
      <c r="F32" s="114">
        <v>186</v>
      </c>
      <c r="G32" s="114">
        <v>221</v>
      </c>
      <c r="H32" s="114">
        <v>169</v>
      </c>
      <c r="I32" s="140">
        <v>213</v>
      </c>
      <c r="J32" s="115">
        <v>-32</v>
      </c>
      <c r="K32" s="116">
        <v>-15.023474178403756</v>
      </c>
    </row>
    <row r="33" spans="1:11" ht="14.1" customHeight="1" x14ac:dyDescent="0.2">
      <c r="A33" s="306">
        <v>32</v>
      </c>
      <c r="B33" s="307" t="s">
        <v>254</v>
      </c>
      <c r="C33" s="308"/>
      <c r="D33" s="113">
        <v>1.9771896604870316</v>
      </c>
      <c r="E33" s="115">
        <v>449</v>
      </c>
      <c r="F33" s="114">
        <v>388</v>
      </c>
      <c r="G33" s="114">
        <v>414</v>
      </c>
      <c r="H33" s="114">
        <v>196</v>
      </c>
      <c r="I33" s="140">
        <v>394</v>
      </c>
      <c r="J33" s="115">
        <v>55</v>
      </c>
      <c r="K33" s="116">
        <v>13.959390862944163</v>
      </c>
    </row>
    <row r="34" spans="1:11" ht="14.1" customHeight="1" x14ac:dyDescent="0.2">
      <c r="A34" s="306">
        <v>33</v>
      </c>
      <c r="B34" s="307" t="s">
        <v>255</v>
      </c>
      <c r="C34" s="308"/>
      <c r="D34" s="113">
        <v>0.96877889823418029</v>
      </c>
      <c r="E34" s="115">
        <v>220</v>
      </c>
      <c r="F34" s="114">
        <v>126</v>
      </c>
      <c r="G34" s="114">
        <v>183</v>
      </c>
      <c r="H34" s="114">
        <v>103</v>
      </c>
      <c r="I34" s="140">
        <v>247</v>
      </c>
      <c r="J34" s="115">
        <v>-27</v>
      </c>
      <c r="K34" s="116">
        <v>-10.931174089068826</v>
      </c>
    </row>
    <row r="35" spans="1:11" ht="14.1" customHeight="1" x14ac:dyDescent="0.2">
      <c r="A35" s="306">
        <v>34</v>
      </c>
      <c r="B35" s="307" t="s">
        <v>256</v>
      </c>
      <c r="C35" s="308"/>
      <c r="D35" s="113">
        <v>1.7878374212867145</v>
      </c>
      <c r="E35" s="115">
        <v>406</v>
      </c>
      <c r="F35" s="114">
        <v>296</v>
      </c>
      <c r="G35" s="114">
        <v>509</v>
      </c>
      <c r="H35" s="114">
        <v>300</v>
      </c>
      <c r="I35" s="140">
        <v>440</v>
      </c>
      <c r="J35" s="115">
        <v>-34</v>
      </c>
      <c r="K35" s="116">
        <v>-7.7272727272727275</v>
      </c>
    </row>
    <row r="36" spans="1:11" ht="14.1" customHeight="1" x14ac:dyDescent="0.2">
      <c r="A36" s="306">
        <v>41</v>
      </c>
      <c r="B36" s="307" t="s">
        <v>257</v>
      </c>
      <c r="C36" s="308"/>
      <c r="D36" s="113">
        <v>0.69135585010348322</v>
      </c>
      <c r="E36" s="115">
        <v>157</v>
      </c>
      <c r="F36" s="114">
        <v>185</v>
      </c>
      <c r="G36" s="114">
        <v>195</v>
      </c>
      <c r="H36" s="114">
        <v>163</v>
      </c>
      <c r="I36" s="140">
        <v>221</v>
      </c>
      <c r="J36" s="115">
        <v>-64</v>
      </c>
      <c r="K36" s="116">
        <v>-28.959276018099548</v>
      </c>
    </row>
    <row r="37" spans="1:11" ht="14.1" customHeight="1" x14ac:dyDescent="0.2">
      <c r="A37" s="306">
        <v>42</v>
      </c>
      <c r="B37" s="307" t="s">
        <v>258</v>
      </c>
      <c r="C37" s="308"/>
      <c r="D37" s="113">
        <v>0.12770267294905105</v>
      </c>
      <c r="E37" s="115">
        <v>29</v>
      </c>
      <c r="F37" s="114">
        <v>37</v>
      </c>
      <c r="G37" s="114">
        <v>29</v>
      </c>
      <c r="H37" s="114">
        <v>24</v>
      </c>
      <c r="I37" s="140">
        <v>30</v>
      </c>
      <c r="J37" s="115">
        <v>-1</v>
      </c>
      <c r="K37" s="116">
        <v>-3.3333333333333335</v>
      </c>
    </row>
    <row r="38" spans="1:11" ht="14.1" customHeight="1" x14ac:dyDescent="0.2">
      <c r="A38" s="306">
        <v>43</v>
      </c>
      <c r="B38" s="307" t="s">
        <v>259</v>
      </c>
      <c r="C38" s="308"/>
      <c r="D38" s="113">
        <v>2.8006517239860846</v>
      </c>
      <c r="E38" s="115">
        <v>636</v>
      </c>
      <c r="F38" s="114">
        <v>386</v>
      </c>
      <c r="G38" s="114">
        <v>555</v>
      </c>
      <c r="H38" s="114">
        <v>607</v>
      </c>
      <c r="I38" s="140">
        <v>758</v>
      </c>
      <c r="J38" s="115">
        <v>-122</v>
      </c>
      <c r="K38" s="116">
        <v>-16.094986807387862</v>
      </c>
    </row>
    <row r="39" spans="1:11" ht="14.1" customHeight="1" x14ac:dyDescent="0.2">
      <c r="A39" s="306">
        <v>51</v>
      </c>
      <c r="B39" s="307" t="s">
        <v>260</v>
      </c>
      <c r="C39" s="308"/>
      <c r="D39" s="113">
        <v>6.8475053943370474</v>
      </c>
      <c r="E39" s="115">
        <v>1555</v>
      </c>
      <c r="F39" s="114">
        <v>1228</v>
      </c>
      <c r="G39" s="114">
        <v>1465</v>
      </c>
      <c r="H39" s="114">
        <v>1348</v>
      </c>
      <c r="I39" s="140">
        <v>2048</v>
      </c>
      <c r="J39" s="115">
        <v>-493</v>
      </c>
      <c r="K39" s="116">
        <v>-24.072265625</v>
      </c>
    </row>
    <row r="40" spans="1:11" ht="14.1" customHeight="1" x14ac:dyDescent="0.2">
      <c r="A40" s="306" t="s">
        <v>261</v>
      </c>
      <c r="B40" s="307" t="s">
        <v>262</v>
      </c>
      <c r="C40" s="308"/>
      <c r="D40" s="113">
        <v>6.1781672464661588</v>
      </c>
      <c r="E40" s="115">
        <v>1403</v>
      </c>
      <c r="F40" s="114">
        <v>1162</v>
      </c>
      <c r="G40" s="114">
        <v>1320</v>
      </c>
      <c r="H40" s="114">
        <v>1262</v>
      </c>
      <c r="I40" s="140">
        <v>1897</v>
      </c>
      <c r="J40" s="115">
        <v>-494</v>
      </c>
      <c r="K40" s="116">
        <v>-26.041117554032684</v>
      </c>
    </row>
    <row r="41" spans="1:11" ht="14.1" customHeight="1" x14ac:dyDescent="0.2">
      <c r="A41" s="306"/>
      <c r="B41" s="307" t="s">
        <v>263</v>
      </c>
      <c r="C41" s="308"/>
      <c r="D41" s="113">
        <v>5.6585494737769171</v>
      </c>
      <c r="E41" s="115">
        <v>1285</v>
      </c>
      <c r="F41" s="114">
        <v>1087</v>
      </c>
      <c r="G41" s="114">
        <v>1219</v>
      </c>
      <c r="H41" s="114">
        <v>1074</v>
      </c>
      <c r="I41" s="140">
        <v>1528</v>
      </c>
      <c r="J41" s="115">
        <v>-243</v>
      </c>
      <c r="K41" s="116">
        <v>-15.903141361256544</v>
      </c>
    </row>
    <row r="42" spans="1:11" ht="14.1" customHeight="1" x14ac:dyDescent="0.2">
      <c r="A42" s="306">
        <v>52</v>
      </c>
      <c r="B42" s="307" t="s">
        <v>264</v>
      </c>
      <c r="C42" s="308"/>
      <c r="D42" s="113">
        <v>2.6201065656788058</v>
      </c>
      <c r="E42" s="115">
        <v>595</v>
      </c>
      <c r="F42" s="114">
        <v>361</v>
      </c>
      <c r="G42" s="114">
        <v>620</v>
      </c>
      <c r="H42" s="114">
        <v>493</v>
      </c>
      <c r="I42" s="140">
        <v>592</v>
      </c>
      <c r="J42" s="115">
        <v>3</v>
      </c>
      <c r="K42" s="116">
        <v>0.5067567567567568</v>
      </c>
    </row>
    <row r="43" spans="1:11" ht="14.1" customHeight="1" x14ac:dyDescent="0.2">
      <c r="A43" s="306" t="s">
        <v>265</v>
      </c>
      <c r="B43" s="307" t="s">
        <v>266</v>
      </c>
      <c r="C43" s="308"/>
      <c r="D43" s="113">
        <v>2.0608569289708925</v>
      </c>
      <c r="E43" s="115">
        <v>468</v>
      </c>
      <c r="F43" s="114">
        <v>321</v>
      </c>
      <c r="G43" s="114">
        <v>520</v>
      </c>
      <c r="H43" s="114">
        <v>373</v>
      </c>
      <c r="I43" s="140">
        <v>504</v>
      </c>
      <c r="J43" s="115">
        <v>-36</v>
      </c>
      <c r="K43" s="116">
        <v>-7.1428571428571432</v>
      </c>
    </row>
    <row r="44" spans="1:11" ht="14.1" customHeight="1" x14ac:dyDescent="0.2">
      <c r="A44" s="306">
        <v>53</v>
      </c>
      <c r="B44" s="307" t="s">
        <v>267</v>
      </c>
      <c r="C44" s="308"/>
      <c r="D44" s="113">
        <v>1.5896781011933594</v>
      </c>
      <c r="E44" s="115">
        <v>361</v>
      </c>
      <c r="F44" s="114">
        <v>262</v>
      </c>
      <c r="G44" s="114">
        <v>303</v>
      </c>
      <c r="H44" s="114">
        <v>265</v>
      </c>
      <c r="I44" s="140">
        <v>377</v>
      </c>
      <c r="J44" s="115">
        <v>-16</v>
      </c>
      <c r="K44" s="116">
        <v>-4.2440318302387272</v>
      </c>
    </row>
    <row r="45" spans="1:11" ht="14.1" customHeight="1" x14ac:dyDescent="0.2">
      <c r="A45" s="306" t="s">
        <v>268</v>
      </c>
      <c r="B45" s="307" t="s">
        <v>269</v>
      </c>
      <c r="C45" s="308"/>
      <c r="D45" s="113">
        <v>1.5588533180677264</v>
      </c>
      <c r="E45" s="115">
        <v>354</v>
      </c>
      <c r="F45" s="114">
        <v>246</v>
      </c>
      <c r="G45" s="114">
        <v>303</v>
      </c>
      <c r="H45" s="114">
        <v>258</v>
      </c>
      <c r="I45" s="140">
        <v>352</v>
      </c>
      <c r="J45" s="115">
        <v>2</v>
      </c>
      <c r="K45" s="116">
        <v>0.56818181818181823</v>
      </c>
    </row>
    <row r="46" spans="1:11" ht="14.1" customHeight="1" x14ac:dyDescent="0.2">
      <c r="A46" s="306">
        <v>54</v>
      </c>
      <c r="B46" s="307" t="s">
        <v>270</v>
      </c>
      <c r="C46" s="308"/>
      <c r="D46" s="113">
        <v>3.2498128495310228</v>
      </c>
      <c r="E46" s="115">
        <v>738</v>
      </c>
      <c r="F46" s="114">
        <v>471</v>
      </c>
      <c r="G46" s="114">
        <v>875</v>
      </c>
      <c r="H46" s="114">
        <v>626</v>
      </c>
      <c r="I46" s="140">
        <v>937</v>
      </c>
      <c r="J46" s="115">
        <v>-199</v>
      </c>
      <c r="K46" s="116">
        <v>-21.237993596584847</v>
      </c>
    </row>
    <row r="47" spans="1:11" ht="14.1" customHeight="1" x14ac:dyDescent="0.2">
      <c r="A47" s="306">
        <v>61</v>
      </c>
      <c r="B47" s="307" t="s">
        <v>271</v>
      </c>
      <c r="C47" s="308"/>
      <c r="D47" s="113">
        <v>1.9639790391474745</v>
      </c>
      <c r="E47" s="115">
        <v>446</v>
      </c>
      <c r="F47" s="114">
        <v>271</v>
      </c>
      <c r="G47" s="114">
        <v>539</v>
      </c>
      <c r="H47" s="114">
        <v>411</v>
      </c>
      <c r="I47" s="140">
        <v>547</v>
      </c>
      <c r="J47" s="115">
        <v>-101</v>
      </c>
      <c r="K47" s="116">
        <v>-18.46435100548446</v>
      </c>
    </row>
    <row r="48" spans="1:11" ht="14.1" customHeight="1" x14ac:dyDescent="0.2">
      <c r="A48" s="306">
        <v>62</v>
      </c>
      <c r="B48" s="307" t="s">
        <v>272</v>
      </c>
      <c r="C48" s="308"/>
      <c r="D48" s="113">
        <v>8.2566383372231282</v>
      </c>
      <c r="E48" s="115">
        <v>1875</v>
      </c>
      <c r="F48" s="114">
        <v>956</v>
      </c>
      <c r="G48" s="114">
        <v>1079</v>
      </c>
      <c r="H48" s="114">
        <v>1297</v>
      </c>
      <c r="I48" s="140">
        <v>1599</v>
      </c>
      <c r="J48" s="115">
        <v>276</v>
      </c>
      <c r="K48" s="116">
        <v>17.26078799249531</v>
      </c>
    </row>
    <row r="49" spans="1:11" ht="14.1" customHeight="1" x14ac:dyDescent="0.2">
      <c r="A49" s="306">
        <v>63</v>
      </c>
      <c r="B49" s="307" t="s">
        <v>273</v>
      </c>
      <c r="C49" s="308"/>
      <c r="D49" s="113">
        <v>5.8214804702981198</v>
      </c>
      <c r="E49" s="115">
        <v>1322</v>
      </c>
      <c r="F49" s="114">
        <v>490</v>
      </c>
      <c r="G49" s="114">
        <v>1159</v>
      </c>
      <c r="H49" s="114">
        <v>1246</v>
      </c>
      <c r="I49" s="140">
        <v>1628</v>
      </c>
      <c r="J49" s="115">
        <v>-306</v>
      </c>
      <c r="K49" s="116">
        <v>-18.796068796068795</v>
      </c>
    </row>
    <row r="50" spans="1:11" ht="14.1" customHeight="1" x14ac:dyDescent="0.2">
      <c r="A50" s="306" t="s">
        <v>274</v>
      </c>
      <c r="B50" s="307" t="s">
        <v>275</v>
      </c>
      <c r="C50" s="308"/>
      <c r="D50" s="113">
        <v>1.0084107622528513</v>
      </c>
      <c r="E50" s="115">
        <v>229</v>
      </c>
      <c r="F50" s="114">
        <v>51</v>
      </c>
      <c r="G50" s="114">
        <v>183</v>
      </c>
      <c r="H50" s="114">
        <v>222</v>
      </c>
      <c r="I50" s="140">
        <v>348</v>
      </c>
      <c r="J50" s="115">
        <v>-119</v>
      </c>
      <c r="K50" s="116">
        <v>-34.195402298850574</v>
      </c>
    </row>
    <row r="51" spans="1:11" ht="14.1" customHeight="1" x14ac:dyDescent="0.2">
      <c r="A51" s="306" t="s">
        <v>276</v>
      </c>
      <c r="B51" s="307" t="s">
        <v>277</v>
      </c>
      <c r="C51" s="308"/>
      <c r="D51" s="113">
        <v>4.346294420714254</v>
      </c>
      <c r="E51" s="115">
        <v>987</v>
      </c>
      <c r="F51" s="114">
        <v>394</v>
      </c>
      <c r="G51" s="114">
        <v>855</v>
      </c>
      <c r="H51" s="114">
        <v>902</v>
      </c>
      <c r="I51" s="140">
        <v>1130</v>
      </c>
      <c r="J51" s="115">
        <v>-143</v>
      </c>
      <c r="K51" s="116">
        <v>-12.654867256637168</v>
      </c>
    </row>
    <row r="52" spans="1:11" ht="14.1" customHeight="1" x14ac:dyDescent="0.2">
      <c r="A52" s="306">
        <v>71</v>
      </c>
      <c r="B52" s="307" t="s">
        <v>278</v>
      </c>
      <c r="C52" s="308"/>
      <c r="D52" s="113">
        <v>10.352723589766171</v>
      </c>
      <c r="E52" s="115">
        <v>2351</v>
      </c>
      <c r="F52" s="114">
        <v>1663</v>
      </c>
      <c r="G52" s="114">
        <v>2466</v>
      </c>
      <c r="H52" s="114">
        <v>2183</v>
      </c>
      <c r="I52" s="140">
        <v>2665</v>
      </c>
      <c r="J52" s="115">
        <v>-314</v>
      </c>
      <c r="K52" s="116">
        <v>-11.782363977485929</v>
      </c>
    </row>
    <row r="53" spans="1:11" ht="14.1" customHeight="1" x14ac:dyDescent="0.2">
      <c r="A53" s="306" t="s">
        <v>279</v>
      </c>
      <c r="B53" s="307" t="s">
        <v>280</v>
      </c>
      <c r="C53" s="308"/>
      <c r="D53" s="113">
        <v>3.4876040336430489</v>
      </c>
      <c r="E53" s="115">
        <v>792</v>
      </c>
      <c r="F53" s="114">
        <v>584</v>
      </c>
      <c r="G53" s="114">
        <v>911</v>
      </c>
      <c r="H53" s="114">
        <v>787</v>
      </c>
      <c r="I53" s="140">
        <v>932</v>
      </c>
      <c r="J53" s="115">
        <v>-140</v>
      </c>
      <c r="K53" s="116">
        <v>-15.021459227467812</v>
      </c>
    </row>
    <row r="54" spans="1:11" ht="14.1" customHeight="1" x14ac:dyDescent="0.2">
      <c r="A54" s="306" t="s">
        <v>281</v>
      </c>
      <c r="B54" s="307" t="s">
        <v>282</v>
      </c>
      <c r="C54" s="308"/>
      <c r="D54" s="113">
        <v>6.1165176802148924</v>
      </c>
      <c r="E54" s="115">
        <v>1389</v>
      </c>
      <c r="F54" s="114">
        <v>957</v>
      </c>
      <c r="G54" s="114">
        <v>1336</v>
      </c>
      <c r="H54" s="114">
        <v>1223</v>
      </c>
      <c r="I54" s="140">
        <v>1528</v>
      </c>
      <c r="J54" s="115">
        <v>-139</v>
      </c>
      <c r="K54" s="116">
        <v>-9.0968586387434556</v>
      </c>
    </row>
    <row r="55" spans="1:11" ht="14.1" customHeight="1" x14ac:dyDescent="0.2">
      <c r="A55" s="306">
        <v>72</v>
      </c>
      <c r="B55" s="307" t="s">
        <v>283</v>
      </c>
      <c r="C55" s="308"/>
      <c r="D55" s="113">
        <v>1.9243471751288035</v>
      </c>
      <c r="E55" s="115">
        <v>437</v>
      </c>
      <c r="F55" s="114">
        <v>246</v>
      </c>
      <c r="G55" s="114">
        <v>433</v>
      </c>
      <c r="H55" s="114">
        <v>362</v>
      </c>
      <c r="I55" s="140">
        <v>465</v>
      </c>
      <c r="J55" s="115">
        <v>-28</v>
      </c>
      <c r="K55" s="116">
        <v>-6.021505376344086</v>
      </c>
    </row>
    <row r="56" spans="1:11" ht="14.1" customHeight="1" x14ac:dyDescent="0.2">
      <c r="A56" s="306" t="s">
        <v>284</v>
      </c>
      <c r="B56" s="307" t="s">
        <v>285</v>
      </c>
      <c r="C56" s="308"/>
      <c r="D56" s="113">
        <v>0.61649566251266019</v>
      </c>
      <c r="E56" s="115">
        <v>140</v>
      </c>
      <c r="F56" s="114">
        <v>48</v>
      </c>
      <c r="G56" s="114">
        <v>91</v>
      </c>
      <c r="H56" s="114">
        <v>74</v>
      </c>
      <c r="I56" s="140">
        <v>162</v>
      </c>
      <c r="J56" s="115">
        <v>-22</v>
      </c>
      <c r="K56" s="116">
        <v>-13.580246913580247</v>
      </c>
    </row>
    <row r="57" spans="1:11" ht="14.1" customHeight="1" x14ac:dyDescent="0.2">
      <c r="A57" s="306" t="s">
        <v>286</v>
      </c>
      <c r="B57" s="307" t="s">
        <v>287</v>
      </c>
      <c r="C57" s="308"/>
      <c r="D57" s="113">
        <v>0.79263728037342018</v>
      </c>
      <c r="E57" s="115">
        <v>180</v>
      </c>
      <c r="F57" s="114">
        <v>148</v>
      </c>
      <c r="G57" s="114">
        <v>248</v>
      </c>
      <c r="H57" s="114">
        <v>211</v>
      </c>
      <c r="I57" s="140">
        <v>189</v>
      </c>
      <c r="J57" s="115">
        <v>-9</v>
      </c>
      <c r="K57" s="116">
        <v>-4.7619047619047619</v>
      </c>
    </row>
    <row r="58" spans="1:11" ht="14.1" customHeight="1" x14ac:dyDescent="0.2">
      <c r="A58" s="306">
        <v>73</v>
      </c>
      <c r="B58" s="307" t="s">
        <v>288</v>
      </c>
      <c r="C58" s="308"/>
      <c r="D58" s="113">
        <v>2.8138623453256417</v>
      </c>
      <c r="E58" s="115">
        <v>639</v>
      </c>
      <c r="F58" s="114">
        <v>345</v>
      </c>
      <c r="G58" s="114">
        <v>339</v>
      </c>
      <c r="H58" s="114">
        <v>349</v>
      </c>
      <c r="I58" s="140">
        <v>643</v>
      </c>
      <c r="J58" s="115">
        <v>-4</v>
      </c>
      <c r="K58" s="116">
        <v>-0.62208398133748055</v>
      </c>
    </row>
    <row r="59" spans="1:11" ht="14.1" customHeight="1" x14ac:dyDescent="0.2">
      <c r="A59" s="306" t="s">
        <v>289</v>
      </c>
      <c r="B59" s="307" t="s">
        <v>290</v>
      </c>
      <c r="C59" s="308"/>
      <c r="D59" s="113">
        <v>2.0828746312034876</v>
      </c>
      <c r="E59" s="115">
        <v>473</v>
      </c>
      <c r="F59" s="114">
        <v>148</v>
      </c>
      <c r="G59" s="114">
        <v>188</v>
      </c>
      <c r="H59" s="114">
        <v>182</v>
      </c>
      <c r="I59" s="140">
        <v>453</v>
      </c>
      <c r="J59" s="115">
        <v>20</v>
      </c>
      <c r="K59" s="116">
        <v>4.4150110375275942</v>
      </c>
    </row>
    <row r="60" spans="1:11" ht="14.1" customHeight="1" x14ac:dyDescent="0.2">
      <c r="A60" s="306">
        <v>81</v>
      </c>
      <c r="B60" s="307" t="s">
        <v>291</v>
      </c>
      <c r="C60" s="308"/>
      <c r="D60" s="113">
        <v>7.8867409397155317</v>
      </c>
      <c r="E60" s="115">
        <v>1791</v>
      </c>
      <c r="F60" s="114">
        <v>1047</v>
      </c>
      <c r="G60" s="114">
        <v>1440</v>
      </c>
      <c r="H60" s="114">
        <v>1136</v>
      </c>
      <c r="I60" s="140">
        <v>1824</v>
      </c>
      <c r="J60" s="115">
        <v>-33</v>
      </c>
      <c r="K60" s="116">
        <v>-1.8092105263157894</v>
      </c>
    </row>
    <row r="61" spans="1:11" ht="14.1" customHeight="1" x14ac:dyDescent="0.2">
      <c r="A61" s="306" t="s">
        <v>292</v>
      </c>
      <c r="B61" s="307" t="s">
        <v>293</v>
      </c>
      <c r="C61" s="308"/>
      <c r="D61" s="113">
        <v>1.5764674798538025</v>
      </c>
      <c r="E61" s="115">
        <v>358</v>
      </c>
      <c r="F61" s="114">
        <v>205</v>
      </c>
      <c r="G61" s="114">
        <v>300</v>
      </c>
      <c r="H61" s="114">
        <v>213</v>
      </c>
      <c r="I61" s="140">
        <v>364</v>
      </c>
      <c r="J61" s="115">
        <v>-6</v>
      </c>
      <c r="K61" s="116">
        <v>-1.6483516483516483</v>
      </c>
    </row>
    <row r="62" spans="1:11" ht="14.1" customHeight="1" x14ac:dyDescent="0.2">
      <c r="A62" s="306" t="s">
        <v>294</v>
      </c>
      <c r="B62" s="307" t="s">
        <v>295</v>
      </c>
      <c r="C62" s="308"/>
      <c r="D62" s="113">
        <v>3.8883262142762782</v>
      </c>
      <c r="E62" s="115">
        <v>883</v>
      </c>
      <c r="F62" s="114">
        <v>404</v>
      </c>
      <c r="G62" s="114">
        <v>536</v>
      </c>
      <c r="H62" s="114">
        <v>399</v>
      </c>
      <c r="I62" s="140">
        <v>796</v>
      </c>
      <c r="J62" s="115">
        <v>87</v>
      </c>
      <c r="K62" s="116">
        <v>10.92964824120603</v>
      </c>
    </row>
    <row r="63" spans="1:11" ht="14.1" customHeight="1" x14ac:dyDescent="0.2">
      <c r="A63" s="306"/>
      <c r="B63" s="307" t="s">
        <v>296</v>
      </c>
      <c r="C63" s="308"/>
      <c r="D63" s="113">
        <v>3.4127438460522259</v>
      </c>
      <c r="E63" s="115">
        <v>775</v>
      </c>
      <c r="F63" s="114">
        <v>364</v>
      </c>
      <c r="G63" s="114">
        <v>470</v>
      </c>
      <c r="H63" s="114">
        <v>369</v>
      </c>
      <c r="I63" s="140">
        <v>684</v>
      </c>
      <c r="J63" s="115">
        <v>91</v>
      </c>
      <c r="K63" s="116">
        <v>13.304093567251462</v>
      </c>
    </row>
    <row r="64" spans="1:11" ht="14.1" customHeight="1" x14ac:dyDescent="0.2">
      <c r="A64" s="306" t="s">
        <v>297</v>
      </c>
      <c r="B64" s="307" t="s">
        <v>298</v>
      </c>
      <c r="C64" s="308"/>
      <c r="D64" s="113">
        <v>0.77502311858734418</v>
      </c>
      <c r="E64" s="115">
        <v>176</v>
      </c>
      <c r="F64" s="114">
        <v>175</v>
      </c>
      <c r="G64" s="114">
        <v>257</v>
      </c>
      <c r="H64" s="114">
        <v>166</v>
      </c>
      <c r="I64" s="140">
        <v>216</v>
      </c>
      <c r="J64" s="115">
        <v>-40</v>
      </c>
      <c r="K64" s="116">
        <v>-18.518518518518519</v>
      </c>
    </row>
    <row r="65" spans="1:11" ht="14.1" customHeight="1" x14ac:dyDescent="0.2">
      <c r="A65" s="306" t="s">
        <v>299</v>
      </c>
      <c r="B65" s="307" t="s">
        <v>300</v>
      </c>
      <c r="C65" s="308"/>
      <c r="D65" s="113">
        <v>0.82786560394557229</v>
      </c>
      <c r="E65" s="115">
        <v>188</v>
      </c>
      <c r="F65" s="114">
        <v>91</v>
      </c>
      <c r="G65" s="114">
        <v>178</v>
      </c>
      <c r="H65" s="114">
        <v>167</v>
      </c>
      <c r="I65" s="140">
        <v>209</v>
      </c>
      <c r="J65" s="115">
        <v>-21</v>
      </c>
      <c r="K65" s="116">
        <v>-10.047846889952153</v>
      </c>
    </row>
    <row r="66" spans="1:11" ht="14.1" customHeight="1" x14ac:dyDescent="0.2">
      <c r="A66" s="306">
        <v>82</v>
      </c>
      <c r="B66" s="307" t="s">
        <v>301</v>
      </c>
      <c r="C66" s="308"/>
      <c r="D66" s="113">
        <v>3.8883262142762782</v>
      </c>
      <c r="E66" s="115">
        <v>883</v>
      </c>
      <c r="F66" s="114">
        <v>454</v>
      </c>
      <c r="G66" s="114">
        <v>731</v>
      </c>
      <c r="H66" s="114">
        <v>651</v>
      </c>
      <c r="I66" s="140">
        <v>1057</v>
      </c>
      <c r="J66" s="115">
        <v>-174</v>
      </c>
      <c r="K66" s="116">
        <v>-16.461684011352887</v>
      </c>
    </row>
    <row r="67" spans="1:11" ht="14.1" customHeight="1" x14ac:dyDescent="0.2">
      <c r="A67" s="306" t="s">
        <v>302</v>
      </c>
      <c r="B67" s="307" t="s">
        <v>303</v>
      </c>
      <c r="C67" s="308"/>
      <c r="D67" s="113">
        <v>2.7301950768417806</v>
      </c>
      <c r="E67" s="115">
        <v>620</v>
      </c>
      <c r="F67" s="114">
        <v>313</v>
      </c>
      <c r="G67" s="114">
        <v>525</v>
      </c>
      <c r="H67" s="114">
        <v>447</v>
      </c>
      <c r="I67" s="140">
        <v>724</v>
      </c>
      <c r="J67" s="115">
        <v>-104</v>
      </c>
      <c r="K67" s="116">
        <v>-14.3646408839779</v>
      </c>
    </row>
    <row r="68" spans="1:11" ht="14.1" customHeight="1" x14ac:dyDescent="0.2">
      <c r="A68" s="306" t="s">
        <v>304</v>
      </c>
      <c r="B68" s="307" t="s">
        <v>305</v>
      </c>
      <c r="C68" s="308"/>
      <c r="D68" s="113">
        <v>0.71337355233607824</v>
      </c>
      <c r="E68" s="115">
        <v>162</v>
      </c>
      <c r="F68" s="114">
        <v>74</v>
      </c>
      <c r="G68" s="114">
        <v>114</v>
      </c>
      <c r="H68" s="114">
        <v>150</v>
      </c>
      <c r="I68" s="140">
        <v>214</v>
      </c>
      <c r="J68" s="115">
        <v>-52</v>
      </c>
      <c r="K68" s="116">
        <v>-24.299065420560748</v>
      </c>
    </row>
    <row r="69" spans="1:11" ht="14.1" customHeight="1" x14ac:dyDescent="0.2">
      <c r="A69" s="306">
        <v>83</v>
      </c>
      <c r="B69" s="307" t="s">
        <v>306</v>
      </c>
      <c r="C69" s="308"/>
      <c r="D69" s="113">
        <v>6.6889779382623633</v>
      </c>
      <c r="E69" s="115">
        <v>1519</v>
      </c>
      <c r="F69" s="114">
        <v>486</v>
      </c>
      <c r="G69" s="114">
        <v>905</v>
      </c>
      <c r="H69" s="114">
        <v>855</v>
      </c>
      <c r="I69" s="140">
        <v>1667</v>
      </c>
      <c r="J69" s="115">
        <v>-148</v>
      </c>
      <c r="K69" s="116">
        <v>-8.8782243551289746</v>
      </c>
    </row>
    <row r="70" spans="1:11" ht="14.1" customHeight="1" x14ac:dyDescent="0.2">
      <c r="A70" s="306" t="s">
        <v>307</v>
      </c>
      <c r="B70" s="307" t="s">
        <v>308</v>
      </c>
      <c r="C70" s="308"/>
      <c r="D70" s="113">
        <v>6.006429169051918</v>
      </c>
      <c r="E70" s="115">
        <v>1364</v>
      </c>
      <c r="F70" s="114">
        <v>383</v>
      </c>
      <c r="G70" s="114">
        <v>759</v>
      </c>
      <c r="H70" s="114">
        <v>730</v>
      </c>
      <c r="I70" s="140">
        <v>1516</v>
      </c>
      <c r="J70" s="115">
        <v>-152</v>
      </c>
      <c r="K70" s="116">
        <v>-10.026385224274406</v>
      </c>
    </row>
    <row r="71" spans="1:11" ht="14.1" customHeight="1" x14ac:dyDescent="0.2">
      <c r="A71" s="306"/>
      <c r="B71" s="307" t="s">
        <v>309</v>
      </c>
      <c r="C71" s="308"/>
      <c r="D71" s="113">
        <v>4.271434233123431</v>
      </c>
      <c r="E71" s="115">
        <v>970</v>
      </c>
      <c r="F71" s="114">
        <v>172</v>
      </c>
      <c r="G71" s="114">
        <v>420</v>
      </c>
      <c r="H71" s="114">
        <v>408</v>
      </c>
      <c r="I71" s="140">
        <v>1129</v>
      </c>
      <c r="J71" s="115">
        <v>-159</v>
      </c>
      <c r="K71" s="116">
        <v>-14.08325952170062</v>
      </c>
    </row>
    <row r="72" spans="1:11" ht="14.1" customHeight="1" x14ac:dyDescent="0.2">
      <c r="A72" s="306">
        <v>84</v>
      </c>
      <c r="B72" s="307" t="s">
        <v>310</v>
      </c>
      <c r="C72" s="308"/>
      <c r="D72" s="113">
        <v>4.7514201417940027</v>
      </c>
      <c r="E72" s="115">
        <v>1079</v>
      </c>
      <c r="F72" s="114">
        <v>834</v>
      </c>
      <c r="G72" s="114">
        <v>911</v>
      </c>
      <c r="H72" s="114">
        <v>874</v>
      </c>
      <c r="I72" s="140">
        <v>1025</v>
      </c>
      <c r="J72" s="115">
        <v>54</v>
      </c>
      <c r="K72" s="116">
        <v>5.2682926829268295</v>
      </c>
    </row>
    <row r="73" spans="1:11" ht="14.1" customHeight="1" x14ac:dyDescent="0.2">
      <c r="A73" s="306" t="s">
        <v>311</v>
      </c>
      <c r="B73" s="307" t="s">
        <v>312</v>
      </c>
      <c r="C73" s="308"/>
      <c r="D73" s="113">
        <v>1.4443612664582324</v>
      </c>
      <c r="E73" s="115">
        <v>328</v>
      </c>
      <c r="F73" s="114">
        <v>54</v>
      </c>
      <c r="G73" s="114">
        <v>136</v>
      </c>
      <c r="H73" s="114">
        <v>83</v>
      </c>
      <c r="I73" s="140">
        <v>254</v>
      </c>
      <c r="J73" s="115">
        <v>74</v>
      </c>
      <c r="K73" s="116">
        <v>29.133858267716537</v>
      </c>
    </row>
    <row r="74" spans="1:11" ht="14.1" customHeight="1" x14ac:dyDescent="0.2">
      <c r="A74" s="306" t="s">
        <v>313</v>
      </c>
      <c r="B74" s="307" t="s">
        <v>314</v>
      </c>
      <c r="C74" s="308"/>
      <c r="D74" s="113">
        <v>0.32145845259588707</v>
      </c>
      <c r="E74" s="115">
        <v>73</v>
      </c>
      <c r="F74" s="114">
        <v>19</v>
      </c>
      <c r="G74" s="114">
        <v>73</v>
      </c>
      <c r="H74" s="114">
        <v>42</v>
      </c>
      <c r="I74" s="140">
        <v>91</v>
      </c>
      <c r="J74" s="115">
        <v>-18</v>
      </c>
      <c r="K74" s="116">
        <v>-19.780219780219781</v>
      </c>
    </row>
    <row r="75" spans="1:11" ht="14.1" customHeight="1" x14ac:dyDescent="0.2">
      <c r="A75" s="306" t="s">
        <v>315</v>
      </c>
      <c r="B75" s="307" t="s">
        <v>316</v>
      </c>
      <c r="C75" s="308"/>
      <c r="D75" s="113">
        <v>2.3426835175481089</v>
      </c>
      <c r="E75" s="115">
        <v>532</v>
      </c>
      <c r="F75" s="114">
        <v>701</v>
      </c>
      <c r="G75" s="114">
        <v>575</v>
      </c>
      <c r="H75" s="114">
        <v>671</v>
      </c>
      <c r="I75" s="140">
        <v>515</v>
      </c>
      <c r="J75" s="115">
        <v>17</v>
      </c>
      <c r="K75" s="116">
        <v>3.3009708737864076</v>
      </c>
    </row>
    <row r="76" spans="1:11" ht="14.1" customHeight="1" x14ac:dyDescent="0.2">
      <c r="A76" s="306">
        <v>91</v>
      </c>
      <c r="B76" s="307" t="s">
        <v>317</v>
      </c>
      <c r="C76" s="308"/>
      <c r="D76" s="113">
        <v>0.59888150072658419</v>
      </c>
      <c r="E76" s="115">
        <v>136</v>
      </c>
      <c r="F76" s="114">
        <v>55</v>
      </c>
      <c r="G76" s="114">
        <v>166</v>
      </c>
      <c r="H76" s="114">
        <v>108</v>
      </c>
      <c r="I76" s="140">
        <v>120</v>
      </c>
      <c r="J76" s="115">
        <v>16</v>
      </c>
      <c r="K76" s="116">
        <v>13.333333333333334</v>
      </c>
    </row>
    <row r="77" spans="1:11" ht="14.1" customHeight="1" x14ac:dyDescent="0.2">
      <c r="A77" s="306">
        <v>92</v>
      </c>
      <c r="B77" s="307" t="s">
        <v>318</v>
      </c>
      <c r="C77" s="308"/>
      <c r="D77" s="113">
        <v>1.7526090977145625</v>
      </c>
      <c r="E77" s="115">
        <v>398</v>
      </c>
      <c r="F77" s="114">
        <v>273</v>
      </c>
      <c r="G77" s="114">
        <v>400</v>
      </c>
      <c r="H77" s="114">
        <v>345</v>
      </c>
      <c r="I77" s="140">
        <v>386</v>
      </c>
      <c r="J77" s="115">
        <v>12</v>
      </c>
      <c r="K77" s="116">
        <v>3.1088082901554404</v>
      </c>
    </row>
    <row r="78" spans="1:11" ht="14.1" customHeight="1" x14ac:dyDescent="0.2">
      <c r="A78" s="306">
        <v>93</v>
      </c>
      <c r="B78" s="307" t="s">
        <v>319</v>
      </c>
      <c r="C78" s="308"/>
      <c r="D78" s="113">
        <v>0.21577348187943107</v>
      </c>
      <c r="E78" s="115">
        <v>49</v>
      </c>
      <c r="F78" s="114">
        <v>32</v>
      </c>
      <c r="G78" s="114">
        <v>36</v>
      </c>
      <c r="H78" s="114">
        <v>25</v>
      </c>
      <c r="I78" s="140">
        <v>40</v>
      </c>
      <c r="J78" s="115">
        <v>9</v>
      </c>
      <c r="K78" s="116">
        <v>22.5</v>
      </c>
    </row>
    <row r="79" spans="1:11" ht="14.1" customHeight="1" x14ac:dyDescent="0.2">
      <c r="A79" s="306">
        <v>94</v>
      </c>
      <c r="B79" s="307" t="s">
        <v>320</v>
      </c>
      <c r="C79" s="308"/>
      <c r="D79" s="113">
        <v>1.4751860495838653</v>
      </c>
      <c r="E79" s="115">
        <v>335</v>
      </c>
      <c r="F79" s="114">
        <v>224</v>
      </c>
      <c r="G79" s="114">
        <v>402</v>
      </c>
      <c r="H79" s="114">
        <v>443</v>
      </c>
      <c r="I79" s="140">
        <v>530</v>
      </c>
      <c r="J79" s="115">
        <v>-195</v>
      </c>
      <c r="K79" s="116">
        <v>-36.79245283018868</v>
      </c>
    </row>
    <row r="80" spans="1:11" ht="14.1" customHeight="1" x14ac:dyDescent="0.2">
      <c r="A80" s="310" t="s">
        <v>321</v>
      </c>
      <c r="B80" s="311" t="s">
        <v>322</v>
      </c>
      <c r="C80" s="312"/>
      <c r="D80" s="125">
        <v>1.4047294024395613</v>
      </c>
      <c r="E80" s="143">
        <v>319</v>
      </c>
      <c r="F80" s="144">
        <v>73</v>
      </c>
      <c r="G80" s="144">
        <v>68</v>
      </c>
      <c r="H80" s="144">
        <v>54</v>
      </c>
      <c r="I80" s="145">
        <v>360</v>
      </c>
      <c r="J80" s="143">
        <v>-41</v>
      </c>
      <c r="K80" s="146">
        <v>-11.388888888888889</v>
      </c>
    </row>
    <row r="81" spans="1:11" s="269" customFormat="1" ht="11.25" customHeight="1" x14ac:dyDescent="0.15">
      <c r="A81" s="214" t="s">
        <v>122</v>
      </c>
      <c r="B81" s="151"/>
      <c r="C81" s="151"/>
      <c r="D81" s="151"/>
      <c r="E81" s="151"/>
      <c r="F81" s="151"/>
      <c r="G81" s="151"/>
      <c r="H81" s="151"/>
      <c r="I81" s="151"/>
      <c r="J81" s="151"/>
      <c r="K81" s="217" t="s">
        <v>45</v>
      </c>
    </row>
    <row r="82" spans="1:11" s="151" customFormat="1" ht="12.75" customHeight="1" x14ac:dyDescent="0.2">
      <c r="A82" s="277" t="s">
        <v>323</v>
      </c>
      <c r="B82" s="97"/>
      <c r="C82" s="97"/>
      <c r="D82" s="155"/>
      <c r="E82" s="156"/>
      <c r="F82" s="156"/>
      <c r="G82" s="156"/>
      <c r="H82" s="156"/>
      <c r="I82" s="156"/>
      <c r="J82" s="156"/>
      <c r="K82" s="157"/>
    </row>
    <row r="83" spans="1:11" ht="20.25" customHeight="1" x14ac:dyDescent="0.2">
      <c r="A83" s="656" t="s">
        <v>364</v>
      </c>
      <c r="B83" s="656"/>
      <c r="C83" s="656"/>
      <c r="D83" s="656"/>
      <c r="E83" s="656"/>
      <c r="F83" s="656"/>
      <c r="G83" s="656"/>
      <c r="H83" s="656"/>
      <c r="I83" s="656"/>
      <c r="J83" s="656"/>
      <c r="K83" s="656"/>
    </row>
    <row r="84" spans="1:11" s="406" customFormat="1" ht="21" customHeight="1" x14ac:dyDescent="0.2">
      <c r="A84" s="619" t="s">
        <v>324</v>
      </c>
      <c r="B84" s="619"/>
      <c r="C84" s="619"/>
      <c r="D84" s="619"/>
      <c r="E84" s="619"/>
      <c r="F84" s="619"/>
      <c r="G84" s="619"/>
      <c r="H84" s="619"/>
      <c r="I84" s="619"/>
      <c r="J84" s="619"/>
      <c r="K84" s="619"/>
    </row>
    <row r="85" spans="1:11" ht="11.25" x14ac:dyDescent="0.2">
      <c r="A85" s="151" t="s">
        <v>365</v>
      </c>
    </row>
    <row r="86" spans="1:11" ht="18" customHeight="1" x14ac:dyDescent="0.2">
      <c r="A86" s="619"/>
      <c r="B86" s="619"/>
      <c r="C86" s="619"/>
      <c r="D86" s="619"/>
      <c r="E86" s="619"/>
      <c r="F86" s="619"/>
      <c r="G86" s="619"/>
      <c r="H86" s="619"/>
      <c r="I86" s="619"/>
      <c r="J86" s="619"/>
      <c r="K86" s="619"/>
    </row>
    <row r="87" spans="1:11" ht="15.95" customHeight="1" x14ac:dyDescent="0.2">
      <c r="A87" s="407"/>
      <c r="B87" s="110"/>
      <c r="C87" s="110"/>
    </row>
  </sheetData>
  <mergeCells count="15">
    <mergeCell ref="A83:K83"/>
    <mergeCell ref="A84:K84"/>
    <mergeCell ref="A86:K86"/>
    <mergeCell ref="A3:K3"/>
    <mergeCell ref="A4:K4"/>
    <mergeCell ref="A5:E5"/>
    <mergeCell ref="A7:C10"/>
    <mergeCell ref="D7:D10"/>
    <mergeCell ref="E7:I7"/>
    <mergeCell ref="J7:K8"/>
    <mergeCell ref="E8:E9"/>
    <mergeCell ref="F8:F9"/>
    <mergeCell ref="G8:G9"/>
    <mergeCell ref="H8:H9"/>
    <mergeCell ref="I8:I9"/>
  </mergeCells>
  <printOptions horizontalCentered="1"/>
  <pageMargins left="0.70866141732283461" right="0.31496062992125984" top="0.74803149606299213" bottom="0.74803149606299213" header="0.31496062992125984" footer="0.31496062992125984"/>
  <pageSetup paperSize="9" scale="76" fitToHeight="2" orientation="portrait" r:id="rId1"/>
  <headerFooter alignWithMargins="0"/>
  <rowBreaks count="1" manualBreakCount="1">
    <brk id="64" max="10"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pageSetUpPr fitToPage="1"/>
  </sheetPr>
  <dimension ref="A1:O88"/>
  <sheetViews>
    <sheetView showGridLines="0" zoomScaleNormal="100" workbookViewId="0"/>
  </sheetViews>
  <sheetFormatPr baseColWidth="10" defaultColWidth="8.85546875" defaultRowHeight="15.95" customHeight="1" x14ac:dyDescent="0.2"/>
  <cols>
    <col min="1" max="1" width="9.7109375" style="97" customWidth="1"/>
    <col min="2" max="2" width="48.7109375" style="97" customWidth="1"/>
    <col min="3" max="3" width="6.7109375" style="155" customWidth="1"/>
    <col min="4" max="9" width="9.7109375" style="156" customWidth="1"/>
    <col min="10" max="10" width="9.7109375" style="157" customWidth="1"/>
    <col min="11" max="11" width="9.7109375" style="97" customWidth="1"/>
    <col min="12" max="16384" width="8.85546875" style="97"/>
  </cols>
  <sheetData>
    <row r="1" spans="1:15" s="91" customFormat="1" ht="36.75" customHeight="1" x14ac:dyDescent="0.2">
      <c r="A1" s="88"/>
      <c r="B1" s="89"/>
      <c r="C1" s="248"/>
      <c r="D1" s="90"/>
      <c r="E1" s="90"/>
      <c r="F1" s="90"/>
      <c r="G1" s="89"/>
      <c r="H1" s="89"/>
      <c r="I1" s="89"/>
      <c r="J1" s="15" t="s">
        <v>6</v>
      </c>
    </row>
    <row r="2" spans="1:15" s="91" customFormat="1" ht="6.2" customHeight="1" x14ac:dyDescent="0.2">
      <c r="A2" s="92"/>
      <c r="B2" s="93"/>
      <c r="C2" s="250"/>
      <c r="D2" s="93"/>
      <c r="E2" s="93"/>
      <c r="F2" s="93"/>
      <c r="G2" s="93"/>
      <c r="H2" s="93"/>
      <c r="I2" s="93"/>
      <c r="J2" s="93"/>
    </row>
    <row r="3" spans="1:15" s="94" customFormat="1" ht="24.95" customHeight="1" x14ac:dyDescent="0.2">
      <c r="A3" s="569" t="s">
        <v>366</v>
      </c>
      <c r="B3" s="570"/>
      <c r="C3" s="570"/>
      <c r="D3" s="570"/>
      <c r="E3" s="570"/>
      <c r="F3" s="570"/>
      <c r="G3" s="570"/>
      <c r="H3" s="570"/>
      <c r="I3" s="570"/>
      <c r="J3" s="570"/>
    </row>
    <row r="4" spans="1:15" s="94" customFormat="1" ht="12" customHeight="1" x14ac:dyDescent="0.2">
      <c r="A4" s="571" t="s">
        <v>92</v>
      </c>
      <c r="B4" s="571"/>
      <c r="C4" s="571"/>
      <c r="D4" s="571"/>
      <c r="E4" s="571"/>
      <c r="F4" s="571"/>
      <c r="G4" s="571"/>
      <c r="H4" s="571"/>
      <c r="I4" s="571"/>
      <c r="J4" s="571"/>
    </row>
    <row r="5" spans="1:15" s="94" customFormat="1" ht="12" customHeight="1" x14ac:dyDescent="0.2">
      <c r="A5" s="572" t="s">
        <v>335</v>
      </c>
      <c r="B5" s="572"/>
      <c r="C5" s="572"/>
      <c r="D5" s="572"/>
      <c r="E5" s="252"/>
      <c r="F5" s="252"/>
      <c r="G5" s="252"/>
      <c r="H5" s="252"/>
      <c r="I5" s="252"/>
      <c r="J5" s="252"/>
    </row>
    <row r="6" spans="1:15" s="94" customFormat="1" ht="11.25" customHeight="1" x14ac:dyDescent="0.2">
      <c r="A6" s="227"/>
      <c r="B6" s="228"/>
      <c r="C6" s="228"/>
      <c r="D6" s="228"/>
      <c r="E6" s="228"/>
      <c r="F6" s="228"/>
      <c r="G6" s="228"/>
      <c r="H6" s="228"/>
      <c r="I6" s="228"/>
      <c r="J6" s="228"/>
    </row>
    <row r="7" spans="1:15" s="91" customFormat="1" ht="24.95" customHeight="1" x14ac:dyDescent="0.2">
      <c r="A7" s="587" t="s">
        <v>215</v>
      </c>
      <c r="B7" s="588"/>
      <c r="C7" s="581" t="s">
        <v>94</v>
      </c>
      <c r="D7" s="655" t="s">
        <v>367</v>
      </c>
      <c r="E7" s="657"/>
      <c r="F7" s="657"/>
      <c r="G7" s="657"/>
      <c r="H7" s="658"/>
      <c r="I7" s="587" t="s">
        <v>359</v>
      </c>
      <c r="J7" s="588"/>
      <c r="K7" s="96"/>
      <c r="L7" s="96"/>
      <c r="M7" s="96"/>
      <c r="N7" s="96"/>
      <c r="O7" s="96"/>
    </row>
    <row r="8" spans="1:15" ht="21.75" customHeight="1" x14ac:dyDescent="0.2">
      <c r="A8" s="615"/>
      <c r="B8" s="616"/>
      <c r="C8" s="582"/>
      <c r="D8" s="591" t="s">
        <v>335</v>
      </c>
      <c r="E8" s="591" t="s">
        <v>337</v>
      </c>
      <c r="F8" s="591" t="s">
        <v>338</v>
      </c>
      <c r="G8" s="591" t="s">
        <v>339</v>
      </c>
      <c r="H8" s="591" t="s">
        <v>340</v>
      </c>
      <c r="I8" s="589"/>
      <c r="J8" s="590"/>
    </row>
    <row r="9" spans="1:15" ht="12" customHeight="1" x14ac:dyDescent="0.2">
      <c r="A9" s="615"/>
      <c r="B9" s="616"/>
      <c r="C9" s="582"/>
      <c r="D9" s="592"/>
      <c r="E9" s="592"/>
      <c r="F9" s="592"/>
      <c r="G9" s="592"/>
      <c r="H9" s="592"/>
      <c r="I9" s="98" t="s">
        <v>102</v>
      </c>
      <c r="J9" s="99" t="s">
        <v>103</v>
      </c>
    </row>
    <row r="10" spans="1:15" ht="12" customHeight="1" x14ac:dyDescent="0.2">
      <c r="A10" s="283"/>
      <c r="B10" s="284"/>
      <c r="C10" s="583"/>
      <c r="D10" s="100">
        <v>1</v>
      </c>
      <c r="E10" s="100">
        <v>2</v>
      </c>
      <c r="F10" s="100">
        <v>3</v>
      </c>
      <c r="G10" s="100">
        <v>4</v>
      </c>
      <c r="H10" s="100">
        <v>5</v>
      </c>
      <c r="I10" s="100">
        <v>6</v>
      </c>
      <c r="J10" s="100">
        <v>7</v>
      </c>
      <c r="K10" s="101"/>
    </row>
    <row r="11" spans="1:15" s="192" customFormat="1" ht="24.95" customHeight="1" x14ac:dyDescent="0.2">
      <c r="A11" s="617" t="s">
        <v>104</v>
      </c>
      <c r="B11" s="618"/>
      <c r="C11" s="285">
        <v>100</v>
      </c>
      <c r="D11" s="115">
        <v>20025</v>
      </c>
      <c r="E11" s="114">
        <v>15323</v>
      </c>
      <c r="F11" s="114">
        <v>21611</v>
      </c>
      <c r="G11" s="114">
        <v>17624</v>
      </c>
      <c r="H11" s="140">
        <v>21327</v>
      </c>
      <c r="I11" s="115">
        <v>-1302</v>
      </c>
      <c r="J11" s="116">
        <v>-6.1049374032916024</v>
      </c>
    </row>
    <row r="12" spans="1:15" s="110" customFormat="1" ht="24.95" customHeight="1" x14ac:dyDescent="0.2">
      <c r="A12" s="193" t="s">
        <v>132</v>
      </c>
      <c r="B12" s="194" t="s">
        <v>133</v>
      </c>
      <c r="C12" s="113">
        <v>0.23470661672908863</v>
      </c>
      <c r="D12" s="115">
        <v>47</v>
      </c>
      <c r="E12" s="114">
        <v>52</v>
      </c>
      <c r="F12" s="114">
        <v>88</v>
      </c>
      <c r="G12" s="114">
        <v>64</v>
      </c>
      <c r="H12" s="140">
        <v>51</v>
      </c>
      <c r="I12" s="115">
        <v>-4</v>
      </c>
      <c r="J12" s="116">
        <v>-7.8431372549019605</v>
      </c>
    </row>
    <row r="13" spans="1:15" s="110" customFormat="1" ht="24.95" customHeight="1" x14ac:dyDescent="0.2">
      <c r="A13" s="193" t="s">
        <v>134</v>
      </c>
      <c r="B13" s="199" t="s">
        <v>216</v>
      </c>
      <c r="C13" s="113">
        <v>0.84394506866416974</v>
      </c>
      <c r="D13" s="115">
        <v>169</v>
      </c>
      <c r="E13" s="114">
        <v>86</v>
      </c>
      <c r="F13" s="114">
        <v>243</v>
      </c>
      <c r="G13" s="114">
        <v>117</v>
      </c>
      <c r="H13" s="140">
        <v>136</v>
      </c>
      <c r="I13" s="115">
        <v>33</v>
      </c>
      <c r="J13" s="116">
        <v>24.264705882352942</v>
      </c>
    </row>
    <row r="14" spans="1:15" s="287" customFormat="1" ht="24.95" customHeight="1" x14ac:dyDescent="0.2">
      <c r="A14" s="193" t="s">
        <v>217</v>
      </c>
      <c r="B14" s="199" t="s">
        <v>137</v>
      </c>
      <c r="C14" s="113">
        <v>5.6079900124843949</v>
      </c>
      <c r="D14" s="115">
        <v>1123</v>
      </c>
      <c r="E14" s="114">
        <v>945</v>
      </c>
      <c r="F14" s="114">
        <v>1551</v>
      </c>
      <c r="G14" s="114">
        <v>1127</v>
      </c>
      <c r="H14" s="140">
        <v>1446</v>
      </c>
      <c r="I14" s="115">
        <v>-323</v>
      </c>
      <c r="J14" s="116">
        <v>-22.337482710926693</v>
      </c>
      <c r="K14" s="110"/>
      <c r="L14" s="110"/>
      <c r="M14" s="110"/>
      <c r="N14" s="110"/>
      <c r="O14" s="110"/>
    </row>
    <row r="15" spans="1:15" s="110" customFormat="1" ht="24.95" customHeight="1" x14ac:dyDescent="0.2">
      <c r="A15" s="193" t="s">
        <v>218</v>
      </c>
      <c r="B15" s="199" t="s">
        <v>219</v>
      </c>
      <c r="C15" s="113">
        <v>1.7278401997503121</v>
      </c>
      <c r="D15" s="115">
        <v>346</v>
      </c>
      <c r="E15" s="114">
        <v>237</v>
      </c>
      <c r="F15" s="114">
        <v>369</v>
      </c>
      <c r="G15" s="114">
        <v>330</v>
      </c>
      <c r="H15" s="140">
        <v>436</v>
      </c>
      <c r="I15" s="115">
        <v>-90</v>
      </c>
      <c r="J15" s="116">
        <v>-20.642201834862384</v>
      </c>
    </row>
    <row r="16" spans="1:15" s="287" customFormat="1" ht="24.95" customHeight="1" x14ac:dyDescent="0.2">
      <c r="A16" s="193" t="s">
        <v>220</v>
      </c>
      <c r="B16" s="199" t="s">
        <v>141</v>
      </c>
      <c r="C16" s="113">
        <v>3.5655430711610485</v>
      </c>
      <c r="D16" s="115">
        <v>714</v>
      </c>
      <c r="E16" s="114">
        <v>661</v>
      </c>
      <c r="F16" s="114">
        <v>1103</v>
      </c>
      <c r="G16" s="114">
        <v>709</v>
      </c>
      <c r="H16" s="140">
        <v>794</v>
      </c>
      <c r="I16" s="115">
        <v>-80</v>
      </c>
      <c r="J16" s="116">
        <v>-10.075566750629722</v>
      </c>
      <c r="K16" s="110"/>
      <c r="L16" s="110"/>
      <c r="M16" s="110"/>
      <c r="N16" s="110"/>
      <c r="O16" s="110"/>
    </row>
    <row r="17" spans="1:15" s="110" customFormat="1" ht="24.95" customHeight="1" x14ac:dyDescent="0.2">
      <c r="A17" s="193" t="s">
        <v>142</v>
      </c>
      <c r="B17" s="199" t="s">
        <v>222</v>
      </c>
      <c r="C17" s="113">
        <v>0.3146067415730337</v>
      </c>
      <c r="D17" s="115">
        <v>63</v>
      </c>
      <c r="E17" s="114">
        <v>47</v>
      </c>
      <c r="F17" s="114">
        <v>79</v>
      </c>
      <c r="G17" s="114">
        <v>88</v>
      </c>
      <c r="H17" s="140">
        <v>216</v>
      </c>
      <c r="I17" s="115">
        <v>-153</v>
      </c>
      <c r="J17" s="116">
        <v>-70.833333333333329</v>
      </c>
    </row>
    <row r="18" spans="1:15" s="287" customFormat="1" ht="24.95" customHeight="1" x14ac:dyDescent="0.2">
      <c r="A18" s="201" t="s">
        <v>144</v>
      </c>
      <c r="B18" s="202" t="s">
        <v>145</v>
      </c>
      <c r="C18" s="113">
        <v>3.8401997503121099</v>
      </c>
      <c r="D18" s="115">
        <v>769</v>
      </c>
      <c r="E18" s="114">
        <v>654</v>
      </c>
      <c r="F18" s="114">
        <v>847</v>
      </c>
      <c r="G18" s="114">
        <v>842</v>
      </c>
      <c r="H18" s="140">
        <v>796</v>
      </c>
      <c r="I18" s="115">
        <v>-27</v>
      </c>
      <c r="J18" s="116">
        <v>-3.391959798994975</v>
      </c>
      <c r="K18" s="110"/>
      <c r="L18" s="110"/>
      <c r="M18" s="110"/>
      <c r="N18" s="110"/>
      <c r="O18" s="110"/>
    </row>
    <row r="19" spans="1:15" s="110" customFormat="1" ht="24.95" customHeight="1" x14ac:dyDescent="0.2">
      <c r="A19" s="193" t="s">
        <v>146</v>
      </c>
      <c r="B19" s="199" t="s">
        <v>147</v>
      </c>
      <c r="C19" s="113">
        <v>13.378277153558052</v>
      </c>
      <c r="D19" s="115">
        <v>2679</v>
      </c>
      <c r="E19" s="114">
        <v>1910</v>
      </c>
      <c r="F19" s="114">
        <v>2285</v>
      </c>
      <c r="G19" s="114">
        <v>1775</v>
      </c>
      <c r="H19" s="140">
        <v>2055</v>
      </c>
      <c r="I19" s="115">
        <v>624</v>
      </c>
      <c r="J19" s="116">
        <v>30.364963503649633</v>
      </c>
    </row>
    <row r="20" spans="1:15" s="287" customFormat="1" ht="24.95" customHeight="1" x14ac:dyDescent="0.2">
      <c r="A20" s="193" t="s">
        <v>148</v>
      </c>
      <c r="B20" s="199" t="s">
        <v>149</v>
      </c>
      <c r="C20" s="113">
        <v>5.8426966292134832</v>
      </c>
      <c r="D20" s="115">
        <v>1170</v>
      </c>
      <c r="E20" s="114">
        <v>950</v>
      </c>
      <c r="F20" s="114">
        <v>1177</v>
      </c>
      <c r="G20" s="114">
        <v>1055</v>
      </c>
      <c r="H20" s="140">
        <v>1114</v>
      </c>
      <c r="I20" s="115">
        <v>56</v>
      </c>
      <c r="J20" s="116">
        <v>5.0269299820466786</v>
      </c>
      <c r="K20" s="110"/>
      <c r="L20" s="110"/>
      <c r="M20" s="110"/>
      <c r="N20" s="110"/>
      <c r="O20" s="110"/>
    </row>
    <row r="21" spans="1:15" s="110" customFormat="1" ht="24.95" customHeight="1" x14ac:dyDescent="0.2">
      <c r="A21" s="201" t="s">
        <v>150</v>
      </c>
      <c r="B21" s="202" t="s">
        <v>151</v>
      </c>
      <c r="C21" s="113">
        <v>7.8751560549313355</v>
      </c>
      <c r="D21" s="115">
        <v>1577</v>
      </c>
      <c r="E21" s="114">
        <v>1179</v>
      </c>
      <c r="F21" s="114">
        <v>1815</v>
      </c>
      <c r="G21" s="114">
        <v>1603</v>
      </c>
      <c r="H21" s="140">
        <v>1707</v>
      </c>
      <c r="I21" s="115">
        <v>-130</v>
      </c>
      <c r="J21" s="116">
        <v>-7.6157000585823083</v>
      </c>
    </row>
    <row r="22" spans="1:15" s="110" customFormat="1" ht="24.95" customHeight="1" x14ac:dyDescent="0.2">
      <c r="A22" s="201" t="s">
        <v>152</v>
      </c>
      <c r="B22" s="199" t="s">
        <v>153</v>
      </c>
      <c r="C22" s="113">
        <v>3.9250936329588013</v>
      </c>
      <c r="D22" s="115">
        <v>786</v>
      </c>
      <c r="E22" s="114">
        <v>679</v>
      </c>
      <c r="F22" s="114">
        <v>1018</v>
      </c>
      <c r="G22" s="114">
        <v>712</v>
      </c>
      <c r="H22" s="140">
        <v>880</v>
      </c>
      <c r="I22" s="115">
        <v>-94</v>
      </c>
      <c r="J22" s="116">
        <v>-10.681818181818182</v>
      </c>
    </row>
    <row r="23" spans="1:15" s="110" customFormat="1" ht="24.95" customHeight="1" x14ac:dyDescent="0.2">
      <c r="A23" s="193" t="s">
        <v>154</v>
      </c>
      <c r="B23" s="199" t="s">
        <v>155</v>
      </c>
      <c r="C23" s="113">
        <v>1.223470661672909</v>
      </c>
      <c r="D23" s="115">
        <v>245</v>
      </c>
      <c r="E23" s="114">
        <v>157</v>
      </c>
      <c r="F23" s="114">
        <v>241</v>
      </c>
      <c r="G23" s="114">
        <v>210</v>
      </c>
      <c r="H23" s="140">
        <v>267</v>
      </c>
      <c r="I23" s="115">
        <v>-22</v>
      </c>
      <c r="J23" s="116">
        <v>-8.2397003745318358</v>
      </c>
    </row>
    <row r="24" spans="1:15" s="110" customFormat="1" ht="24.95" customHeight="1" x14ac:dyDescent="0.2">
      <c r="A24" s="193" t="s">
        <v>156</v>
      </c>
      <c r="B24" s="199" t="s">
        <v>223</v>
      </c>
      <c r="C24" s="113">
        <v>8.868913857677903</v>
      </c>
      <c r="D24" s="115">
        <v>1776</v>
      </c>
      <c r="E24" s="114">
        <v>1530</v>
      </c>
      <c r="F24" s="114">
        <v>2075</v>
      </c>
      <c r="G24" s="114">
        <v>1528</v>
      </c>
      <c r="H24" s="140">
        <v>1964</v>
      </c>
      <c r="I24" s="115">
        <v>-188</v>
      </c>
      <c r="J24" s="116">
        <v>-9.5723014256619141</v>
      </c>
    </row>
    <row r="25" spans="1:15" s="110" customFormat="1" ht="24.95" customHeight="1" x14ac:dyDescent="0.2">
      <c r="A25" s="193" t="s">
        <v>158</v>
      </c>
      <c r="B25" s="204" t="s">
        <v>159</v>
      </c>
      <c r="C25" s="113">
        <v>15.915106117353309</v>
      </c>
      <c r="D25" s="115">
        <v>3187</v>
      </c>
      <c r="E25" s="114">
        <v>2934</v>
      </c>
      <c r="F25" s="114">
        <v>4138</v>
      </c>
      <c r="G25" s="114">
        <v>3531</v>
      </c>
      <c r="H25" s="140">
        <v>3998</v>
      </c>
      <c r="I25" s="115">
        <v>-811</v>
      </c>
      <c r="J25" s="116">
        <v>-20.285142571285643</v>
      </c>
    </row>
    <row r="26" spans="1:15" s="110" customFormat="1" ht="24.95" customHeight="1" x14ac:dyDescent="0.2">
      <c r="A26" s="193" t="s">
        <v>225</v>
      </c>
      <c r="B26" s="204" t="s">
        <v>161</v>
      </c>
      <c r="C26" s="113">
        <v>7.9600499375780274</v>
      </c>
      <c r="D26" s="115">
        <v>1594</v>
      </c>
      <c r="E26" s="114">
        <v>1355</v>
      </c>
      <c r="F26" s="114">
        <v>2103</v>
      </c>
      <c r="G26" s="114">
        <v>1540</v>
      </c>
      <c r="H26" s="140">
        <v>1822</v>
      </c>
      <c r="I26" s="115">
        <v>-228</v>
      </c>
      <c r="J26" s="116">
        <v>-12.513721185510429</v>
      </c>
    </row>
    <row r="27" spans="1:15" s="110" customFormat="1" ht="24.95" customHeight="1" x14ac:dyDescent="0.2">
      <c r="A27" s="201">
        <v>782.78300000000002</v>
      </c>
      <c r="B27" s="203" t="s">
        <v>162</v>
      </c>
      <c r="C27" s="113">
        <v>7.9550561797752808</v>
      </c>
      <c r="D27" s="115">
        <v>1593</v>
      </c>
      <c r="E27" s="114">
        <v>1579</v>
      </c>
      <c r="F27" s="114">
        <v>2035</v>
      </c>
      <c r="G27" s="114">
        <v>1991</v>
      </c>
      <c r="H27" s="140">
        <v>2176</v>
      </c>
      <c r="I27" s="115">
        <v>-583</v>
      </c>
      <c r="J27" s="116">
        <v>-26.792279411764707</v>
      </c>
    </row>
    <row r="28" spans="1:15" s="110" customFormat="1" ht="24.95" customHeight="1" x14ac:dyDescent="0.2">
      <c r="A28" s="193" t="s">
        <v>163</v>
      </c>
      <c r="B28" s="199" t="s">
        <v>164</v>
      </c>
      <c r="C28" s="113">
        <v>3.9650436953807739</v>
      </c>
      <c r="D28" s="115">
        <v>794</v>
      </c>
      <c r="E28" s="114">
        <v>573</v>
      </c>
      <c r="F28" s="114">
        <v>760</v>
      </c>
      <c r="G28" s="114">
        <v>778</v>
      </c>
      <c r="H28" s="140">
        <v>878</v>
      </c>
      <c r="I28" s="115">
        <v>-84</v>
      </c>
      <c r="J28" s="116">
        <v>-9.5671981776765378</v>
      </c>
    </row>
    <row r="29" spans="1:15" s="110" customFormat="1" ht="24.95" customHeight="1" x14ac:dyDescent="0.2">
      <c r="A29" s="193" t="s">
        <v>165</v>
      </c>
      <c r="B29" s="199" t="s">
        <v>166</v>
      </c>
      <c r="C29" s="113">
        <v>7.5905118601747814</v>
      </c>
      <c r="D29" s="115">
        <v>1520</v>
      </c>
      <c r="E29" s="114">
        <v>925</v>
      </c>
      <c r="F29" s="114">
        <v>1355</v>
      </c>
      <c r="G29" s="114">
        <v>1052</v>
      </c>
      <c r="H29" s="140">
        <v>1617</v>
      </c>
      <c r="I29" s="115">
        <v>-97</v>
      </c>
      <c r="J29" s="116">
        <v>-5.9987631416202847</v>
      </c>
    </row>
    <row r="30" spans="1:15" s="110" customFormat="1" ht="24.95" customHeight="1" x14ac:dyDescent="0.2">
      <c r="A30" s="193">
        <v>86</v>
      </c>
      <c r="B30" s="199" t="s">
        <v>167</v>
      </c>
      <c r="C30" s="113">
        <v>6.476903870162297</v>
      </c>
      <c r="D30" s="115">
        <v>1297</v>
      </c>
      <c r="E30" s="114">
        <v>982</v>
      </c>
      <c r="F30" s="114">
        <v>1277</v>
      </c>
      <c r="G30" s="114">
        <v>900</v>
      </c>
      <c r="H30" s="140">
        <v>1282</v>
      </c>
      <c r="I30" s="115">
        <v>15</v>
      </c>
      <c r="J30" s="116">
        <v>1.1700468018720749</v>
      </c>
    </row>
    <row r="31" spans="1:15" s="110" customFormat="1" ht="24.95" customHeight="1" x14ac:dyDescent="0.2">
      <c r="A31" s="193">
        <v>87.88</v>
      </c>
      <c r="B31" s="204" t="s">
        <v>168</v>
      </c>
      <c r="C31" s="113">
        <v>9.2184769038701617</v>
      </c>
      <c r="D31" s="115">
        <v>1846</v>
      </c>
      <c r="E31" s="114">
        <v>928</v>
      </c>
      <c r="F31" s="114">
        <v>1416</v>
      </c>
      <c r="G31" s="114">
        <v>1191</v>
      </c>
      <c r="H31" s="140">
        <v>1832</v>
      </c>
      <c r="I31" s="115">
        <v>14</v>
      </c>
      <c r="J31" s="116">
        <v>0.76419213973799127</v>
      </c>
    </row>
    <row r="32" spans="1:15" s="110" customFormat="1" ht="24.95" customHeight="1" x14ac:dyDescent="0.2">
      <c r="A32" s="193" t="s">
        <v>169</v>
      </c>
      <c r="B32" s="199" t="s">
        <v>170</v>
      </c>
      <c r="C32" s="113">
        <v>5.1935081148564297</v>
      </c>
      <c r="D32" s="115">
        <v>1040</v>
      </c>
      <c r="E32" s="114">
        <v>839</v>
      </c>
      <c r="F32" s="114">
        <v>1325</v>
      </c>
      <c r="G32" s="114">
        <v>1139</v>
      </c>
      <c r="H32" s="140">
        <v>1304</v>
      </c>
      <c r="I32" s="115">
        <v>-264</v>
      </c>
      <c r="J32" s="116">
        <v>-20.245398773006134</v>
      </c>
    </row>
    <row r="33" spans="1:10" s="110" customFormat="1" ht="24.95" customHeight="1" x14ac:dyDescent="0.2">
      <c r="A33" s="193"/>
      <c r="B33" s="204" t="s">
        <v>171</v>
      </c>
      <c r="C33" s="113">
        <v>0</v>
      </c>
      <c r="D33" s="115">
        <v>0</v>
      </c>
      <c r="E33" s="114">
        <v>0</v>
      </c>
      <c r="F33" s="114">
        <v>0</v>
      </c>
      <c r="G33" s="114">
        <v>0</v>
      </c>
      <c r="H33" s="140">
        <v>0</v>
      </c>
      <c r="I33" s="115">
        <v>0</v>
      </c>
      <c r="J33" s="116">
        <v>0</v>
      </c>
    </row>
    <row r="34" spans="1:10" s="110" customFormat="1" ht="24.95" customHeight="1" x14ac:dyDescent="0.2">
      <c r="A34" s="205" t="s">
        <v>172</v>
      </c>
      <c r="B34" s="206"/>
      <c r="C34" s="289"/>
      <c r="D34" s="115"/>
      <c r="E34" s="114"/>
      <c r="F34" s="114"/>
      <c r="G34" s="114"/>
      <c r="H34" s="140"/>
      <c r="I34" s="137"/>
      <c r="J34" s="138"/>
    </row>
    <row r="35" spans="1:10" s="110" customFormat="1" ht="24.95" customHeight="1" x14ac:dyDescent="0.2">
      <c r="A35" s="290" t="s">
        <v>132</v>
      </c>
      <c r="B35" s="291" t="s">
        <v>133</v>
      </c>
      <c r="C35" s="113">
        <v>0.23470661672908863</v>
      </c>
      <c r="D35" s="115">
        <v>47</v>
      </c>
      <c r="E35" s="114">
        <v>52</v>
      </c>
      <c r="F35" s="114">
        <v>88</v>
      </c>
      <c r="G35" s="114">
        <v>64</v>
      </c>
      <c r="H35" s="140">
        <v>51</v>
      </c>
      <c r="I35" s="115">
        <v>-4</v>
      </c>
      <c r="J35" s="116">
        <v>-7.8431372549019605</v>
      </c>
    </row>
    <row r="36" spans="1:10" s="110" customFormat="1" ht="24.95" customHeight="1" x14ac:dyDescent="0.2">
      <c r="A36" s="292" t="s">
        <v>173</v>
      </c>
      <c r="B36" s="293" t="s">
        <v>174</v>
      </c>
      <c r="C36" s="113">
        <v>10.292134831460674</v>
      </c>
      <c r="D36" s="115">
        <v>2061</v>
      </c>
      <c r="E36" s="114">
        <v>1685</v>
      </c>
      <c r="F36" s="114">
        <v>2641</v>
      </c>
      <c r="G36" s="114">
        <v>2086</v>
      </c>
      <c r="H36" s="140">
        <v>2378</v>
      </c>
      <c r="I36" s="115">
        <v>-317</v>
      </c>
      <c r="J36" s="116">
        <v>-13.330529857022707</v>
      </c>
    </row>
    <row r="37" spans="1:10" s="110" customFormat="1" ht="24.95" customHeight="1" x14ac:dyDescent="0.2">
      <c r="A37" s="294" t="s">
        <v>175</v>
      </c>
      <c r="B37" s="295" t="s">
        <v>176</v>
      </c>
      <c r="C37" s="125">
        <v>89.473158551810243</v>
      </c>
      <c r="D37" s="143">
        <v>17917</v>
      </c>
      <c r="E37" s="144">
        <v>13586</v>
      </c>
      <c r="F37" s="144">
        <v>18882</v>
      </c>
      <c r="G37" s="144">
        <v>15474</v>
      </c>
      <c r="H37" s="145">
        <v>18898</v>
      </c>
      <c r="I37" s="143">
        <v>-981</v>
      </c>
      <c r="J37" s="146">
        <v>-5.1910255053444807</v>
      </c>
    </row>
    <row r="38" spans="1:10" s="323" customFormat="1" ht="11.25" customHeight="1" x14ac:dyDescent="0.15">
      <c r="A38" s="321"/>
      <c r="B38" s="322"/>
      <c r="C38" s="322"/>
      <c r="D38" s="149"/>
      <c r="E38" s="149"/>
      <c r="F38" s="149"/>
      <c r="G38" s="149"/>
      <c r="H38" s="149"/>
      <c r="I38" s="149"/>
      <c r="J38" s="217" t="s">
        <v>45</v>
      </c>
    </row>
    <row r="39" spans="1:10" s="287" customFormat="1" ht="12.75" customHeight="1" x14ac:dyDescent="0.15">
      <c r="A39" s="536" t="s">
        <v>516</v>
      </c>
      <c r="B39" s="296"/>
      <c r="C39" s="296"/>
      <c r="D39" s="296"/>
      <c r="E39" s="296"/>
      <c r="F39" s="296"/>
      <c r="G39" s="296"/>
      <c r="H39" s="296"/>
      <c r="I39" s="296"/>
      <c r="J39" s="296"/>
    </row>
    <row r="40" spans="1:10" ht="18.75" customHeight="1" x14ac:dyDescent="0.2">
      <c r="A40" s="652" t="s">
        <v>368</v>
      </c>
      <c r="B40" s="653"/>
      <c r="C40" s="653"/>
      <c r="D40" s="653"/>
      <c r="E40" s="653"/>
      <c r="F40" s="653"/>
      <c r="G40" s="653"/>
      <c r="H40" s="653"/>
      <c r="I40" s="653"/>
      <c r="J40" s="653"/>
    </row>
    <row r="41" spans="1:10" ht="31.5" customHeight="1" x14ac:dyDescent="0.2">
      <c r="A41" s="614" t="s">
        <v>227</v>
      </c>
      <c r="B41" s="614"/>
      <c r="C41" s="614"/>
      <c r="D41" s="614"/>
      <c r="E41" s="614"/>
      <c r="F41" s="614"/>
      <c r="G41" s="614"/>
      <c r="H41" s="614"/>
      <c r="I41" s="614"/>
      <c r="J41" s="614"/>
    </row>
    <row r="42" spans="1:10" ht="12.75" customHeight="1" x14ac:dyDescent="0.2">
      <c r="A42" s="244"/>
      <c r="B42" s="182"/>
      <c r="C42" s="245"/>
      <c r="D42" s="246"/>
      <c r="E42" s="246"/>
      <c r="F42" s="246"/>
      <c r="G42" s="246"/>
      <c r="H42" s="246"/>
      <c r="I42" s="246"/>
      <c r="J42" s="247"/>
    </row>
    <row r="43" spans="1:10" ht="15.95" customHeight="1" x14ac:dyDescent="0.2">
      <c r="B43" s="110"/>
    </row>
    <row r="88" spans="1:1" ht="15.95" customHeight="1" x14ac:dyDescent="0.2">
      <c r="A88" s="407"/>
    </row>
  </sheetData>
  <mergeCells count="15">
    <mergeCell ref="A11:B11"/>
    <mergeCell ref="A40:J40"/>
    <mergeCell ref="A41:J41"/>
    <mergeCell ref="A3:J3"/>
    <mergeCell ref="A4:J4"/>
    <mergeCell ref="A5:D5"/>
    <mergeCell ref="A7:B9"/>
    <mergeCell ref="C7:C10"/>
    <mergeCell ref="D7:H7"/>
    <mergeCell ref="I7:J8"/>
    <mergeCell ref="D8:D9"/>
    <mergeCell ref="E8:E9"/>
    <mergeCell ref="F8:F9"/>
    <mergeCell ref="G8:G9"/>
    <mergeCell ref="H8:H9"/>
  </mergeCells>
  <printOptions horizontalCentered="1"/>
  <pageMargins left="0.7" right="0.7" top="0.75" bottom="0.75" header="0.3" footer="0.3"/>
  <pageSetup paperSize="9" scale="67"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Q87"/>
  <sheetViews>
    <sheetView showGridLines="0" zoomScaleNormal="100" workbookViewId="0"/>
  </sheetViews>
  <sheetFormatPr baseColWidth="10" defaultColWidth="8.85546875" defaultRowHeight="15.95" customHeight="1" x14ac:dyDescent="0.2"/>
  <cols>
    <col min="1" max="1" width="6.7109375" style="97" customWidth="1"/>
    <col min="2" max="2" width="29.7109375" style="97" customWidth="1"/>
    <col min="3" max="3" width="6.7109375" style="97" customWidth="1"/>
    <col min="4" max="4" width="9.7109375" style="155" customWidth="1"/>
    <col min="5" max="10" width="9.7109375" style="156" customWidth="1"/>
    <col min="11" max="11" width="9.7109375" style="157" customWidth="1"/>
    <col min="12" max="12" width="2.140625" style="97" customWidth="1"/>
    <col min="13" max="16384" width="8.85546875" style="97"/>
  </cols>
  <sheetData>
    <row r="1" spans="1:17" s="91" customFormat="1" ht="36.75" customHeight="1" x14ac:dyDescent="0.2">
      <c r="A1" s="88"/>
      <c r="B1" s="89"/>
      <c r="C1" s="89"/>
      <c r="D1" s="90"/>
      <c r="E1" s="90"/>
      <c r="F1" s="90"/>
      <c r="G1" s="90"/>
      <c r="H1" s="89"/>
      <c r="I1" s="89"/>
      <c r="J1" s="89"/>
      <c r="K1" s="15" t="s">
        <v>6</v>
      </c>
    </row>
    <row r="2" spans="1:17" s="91" customFormat="1" ht="6.2" customHeight="1" x14ac:dyDescent="0.2">
      <c r="A2" s="92"/>
      <c r="B2" s="93"/>
      <c r="C2" s="93"/>
      <c r="D2" s="93"/>
      <c r="E2" s="93"/>
      <c r="F2" s="93"/>
      <c r="G2" s="93"/>
      <c r="H2" s="93"/>
      <c r="I2" s="93"/>
      <c r="J2" s="93"/>
      <c r="K2" s="93"/>
    </row>
    <row r="3" spans="1:17" s="94" customFormat="1" ht="24.95" customHeight="1" x14ac:dyDescent="0.2">
      <c r="A3" s="569" t="s">
        <v>369</v>
      </c>
      <c r="B3" s="570"/>
      <c r="C3" s="570"/>
      <c r="D3" s="570"/>
      <c r="E3" s="570"/>
      <c r="F3" s="570"/>
      <c r="G3" s="570"/>
      <c r="H3" s="570"/>
      <c r="I3" s="570"/>
      <c r="J3" s="570"/>
      <c r="K3" s="570"/>
    </row>
    <row r="4" spans="1:17" s="94" customFormat="1" ht="12" customHeight="1" x14ac:dyDescent="0.2">
      <c r="A4" s="571" t="s">
        <v>92</v>
      </c>
      <c r="B4" s="571"/>
      <c r="C4" s="571"/>
      <c r="D4" s="571"/>
      <c r="E4" s="571"/>
      <c r="F4" s="571"/>
      <c r="G4" s="571"/>
      <c r="H4" s="571"/>
      <c r="I4" s="571"/>
      <c r="J4" s="571"/>
      <c r="K4" s="571"/>
    </row>
    <row r="5" spans="1:17" s="94" customFormat="1" ht="12" customHeight="1" x14ac:dyDescent="0.2">
      <c r="A5" s="572" t="s">
        <v>335</v>
      </c>
      <c r="B5" s="572"/>
      <c r="C5" s="572"/>
      <c r="D5" s="572"/>
      <c r="E5" s="572"/>
      <c r="F5" s="252"/>
      <c r="G5" s="252"/>
      <c r="H5" s="252"/>
      <c r="I5" s="252"/>
      <c r="J5" s="252"/>
      <c r="K5" s="252"/>
    </row>
    <row r="6" spans="1:17" s="94" customFormat="1" ht="11.25" customHeight="1" x14ac:dyDescent="0.2">
      <c r="A6" s="227"/>
      <c r="B6" s="228"/>
      <c r="C6" s="228"/>
      <c r="D6" s="228"/>
      <c r="E6" s="228"/>
      <c r="F6" s="228"/>
      <c r="G6" s="228"/>
      <c r="H6" s="228"/>
      <c r="I6" s="228"/>
      <c r="J6" s="228"/>
    </row>
    <row r="7" spans="1:17" s="91" customFormat="1" ht="24.95" customHeight="1" x14ac:dyDescent="0.2">
      <c r="A7" s="587" t="s">
        <v>333</v>
      </c>
      <c r="B7" s="576"/>
      <c r="C7" s="576"/>
      <c r="D7" s="581" t="s">
        <v>94</v>
      </c>
      <c r="E7" s="645" t="s">
        <v>370</v>
      </c>
      <c r="F7" s="646"/>
      <c r="G7" s="646"/>
      <c r="H7" s="646"/>
      <c r="I7" s="647"/>
      <c r="J7" s="587" t="s">
        <v>359</v>
      </c>
      <c r="K7" s="588"/>
      <c r="L7" s="96"/>
      <c r="M7" s="96"/>
      <c r="N7" s="96"/>
      <c r="O7" s="96"/>
      <c r="Q7" s="408"/>
    </row>
    <row r="8" spans="1:17" ht="21.75" customHeight="1" x14ac:dyDescent="0.2">
      <c r="A8" s="577"/>
      <c r="B8" s="578"/>
      <c r="C8" s="578"/>
      <c r="D8" s="582"/>
      <c r="E8" s="591" t="s">
        <v>335</v>
      </c>
      <c r="F8" s="591" t="s">
        <v>337</v>
      </c>
      <c r="G8" s="591" t="s">
        <v>338</v>
      </c>
      <c r="H8" s="591" t="s">
        <v>339</v>
      </c>
      <c r="I8" s="591" t="s">
        <v>340</v>
      </c>
      <c r="J8" s="589"/>
      <c r="K8" s="590"/>
    </row>
    <row r="9" spans="1:17" ht="12" customHeight="1" x14ac:dyDescent="0.2">
      <c r="A9" s="577"/>
      <c r="B9" s="578"/>
      <c r="C9" s="578"/>
      <c r="D9" s="582"/>
      <c r="E9" s="592"/>
      <c r="F9" s="592"/>
      <c r="G9" s="592"/>
      <c r="H9" s="592"/>
      <c r="I9" s="592"/>
      <c r="J9" s="98" t="s">
        <v>102</v>
      </c>
      <c r="K9" s="99" t="s">
        <v>103</v>
      </c>
    </row>
    <row r="10" spans="1:17" ht="12" customHeight="1" x14ac:dyDescent="0.2">
      <c r="A10" s="579"/>
      <c r="B10" s="580"/>
      <c r="C10" s="580"/>
      <c r="D10" s="583"/>
      <c r="E10" s="100">
        <v>1</v>
      </c>
      <c r="F10" s="100">
        <v>2</v>
      </c>
      <c r="G10" s="100">
        <v>3</v>
      </c>
      <c r="H10" s="100">
        <v>4</v>
      </c>
      <c r="I10" s="100">
        <v>5</v>
      </c>
      <c r="J10" s="100">
        <v>6</v>
      </c>
      <c r="K10" s="100">
        <v>7</v>
      </c>
    </row>
    <row r="11" spans="1:17" ht="18" customHeight="1" x14ac:dyDescent="0.2">
      <c r="A11" s="297" t="s">
        <v>104</v>
      </c>
      <c r="B11" s="298"/>
      <c r="C11" s="299"/>
      <c r="D11" s="262">
        <v>100</v>
      </c>
      <c r="E11" s="263">
        <v>20025</v>
      </c>
      <c r="F11" s="264">
        <v>15323</v>
      </c>
      <c r="G11" s="264">
        <v>21611</v>
      </c>
      <c r="H11" s="264">
        <v>17624</v>
      </c>
      <c r="I11" s="265">
        <v>21327</v>
      </c>
      <c r="J11" s="263">
        <v>-1302</v>
      </c>
      <c r="K11" s="266">
        <v>-6.1049374032916024</v>
      </c>
    </row>
    <row r="12" spans="1:17" ht="18" customHeight="1" x14ac:dyDescent="0.2">
      <c r="A12" s="300" t="s">
        <v>230</v>
      </c>
      <c r="B12" s="301"/>
      <c r="C12" s="301"/>
      <c r="D12" s="302"/>
      <c r="E12" s="309"/>
      <c r="F12" s="309"/>
      <c r="G12" s="309"/>
      <c r="H12" s="309"/>
      <c r="I12" s="309"/>
      <c r="J12" s="324"/>
      <c r="K12" s="304"/>
    </row>
    <row r="13" spans="1:17" ht="15.95" customHeight="1" x14ac:dyDescent="0.2">
      <c r="A13" s="306" t="s">
        <v>231</v>
      </c>
      <c r="B13" s="307"/>
      <c r="C13" s="308"/>
      <c r="D13" s="113">
        <v>21.937578027465669</v>
      </c>
      <c r="E13" s="115">
        <v>4393</v>
      </c>
      <c r="F13" s="114">
        <v>3538</v>
      </c>
      <c r="G13" s="114">
        <v>4755</v>
      </c>
      <c r="H13" s="114">
        <v>4213</v>
      </c>
      <c r="I13" s="140">
        <v>5102</v>
      </c>
      <c r="J13" s="115">
        <v>-709</v>
      </c>
      <c r="K13" s="116">
        <v>-13.896511172089376</v>
      </c>
    </row>
    <row r="14" spans="1:17" ht="15.95" customHeight="1" x14ac:dyDescent="0.2">
      <c r="A14" s="306" t="s">
        <v>232</v>
      </c>
      <c r="B14" s="307"/>
      <c r="C14" s="308"/>
      <c r="D14" s="113">
        <v>52.329588014981276</v>
      </c>
      <c r="E14" s="115">
        <v>10479</v>
      </c>
      <c r="F14" s="114">
        <v>7528</v>
      </c>
      <c r="G14" s="114">
        <v>10719</v>
      </c>
      <c r="H14" s="114">
        <v>8758</v>
      </c>
      <c r="I14" s="140">
        <v>10554</v>
      </c>
      <c r="J14" s="115">
        <v>-75</v>
      </c>
      <c r="K14" s="116">
        <v>-0.71063104036384306</v>
      </c>
    </row>
    <row r="15" spans="1:17" ht="15.95" customHeight="1" x14ac:dyDescent="0.2">
      <c r="A15" s="306" t="s">
        <v>233</v>
      </c>
      <c r="B15" s="307"/>
      <c r="C15" s="308"/>
      <c r="D15" s="113">
        <v>10.277153558052435</v>
      </c>
      <c r="E15" s="115">
        <v>2058</v>
      </c>
      <c r="F15" s="114">
        <v>1623</v>
      </c>
      <c r="G15" s="114">
        <v>2633</v>
      </c>
      <c r="H15" s="114">
        <v>1829</v>
      </c>
      <c r="I15" s="140">
        <v>2260</v>
      </c>
      <c r="J15" s="115">
        <v>-202</v>
      </c>
      <c r="K15" s="116">
        <v>-8.9380530973451329</v>
      </c>
    </row>
    <row r="16" spans="1:17" ht="15.95" customHeight="1" x14ac:dyDescent="0.2">
      <c r="A16" s="306" t="s">
        <v>234</v>
      </c>
      <c r="B16" s="307"/>
      <c r="C16" s="308"/>
      <c r="D16" s="113">
        <v>14.157303370786517</v>
      </c>
      <c r="E16" s="115">
        <v>2835</v>
      </c>
      <c r="F16" s="114">
        <v>2579</v>
      </c>
      <c r="G16" s="114">
        <v>3417</v>
      </c>
      <c r="H16" s="114">
        <v>2735</v>
      </c>
      <c r="I16" s="140">
        <v>3209</v>
      </c>
      <c r="J16" s="115">
        <v>-374</v>
      </c>
      <c r="K16" s="116">
        <v>-11.654721096914926</v>
      </c>
    </row>
    <row r="17" spans="1:11" ht="18" customHeight="1" x14ac:dyDescent="0.2">
      <c r="A17" s="300" t="s">
        <v>235</v>
      </c>
      <c r="B17" s="301"/>
      <c r="C17" s="301"/>
      <c r="D17" s="302"/>
      <c r="E17" s="309"/>
      <c r="F17" s="309"/>
      <c r="G17" s="309"/>
      <c r="H17" s="309"/>
      <c r="I17" s="309"/>
      <c r="J17" s="324"/>
      <c r="K17" s="304"/>
    </row>
    <row r="18" spans="1:11" ht="14.1" customHeight="1" x14ac:dyDescent="0.2">
      <c r="A18" s="306">
        <v>11</v>
      </c>
      <c r="B18" s="307" t="s">
        <v>236</v>
      </c>
      <c r="C18" s="308"/>
      <c r="D18" s="113">
        <v>0.29463171036204744</v>
      </c>
      <c r="E18" s="115">
        <v>59</v>
      </c>
      <c r="F18" s="114">
        <v>39</v>
      </c>
      <c r="G18" s="114">
        <v>46</v>
      </c>
      <c r="H18" s="114">
        <v>35</v>
      </c>
      <c r="I18" s="140">
        <v>77</v>
      </c>
      <c r="J18" s="115">
        <v>-18</v>
      </c>
      <c r="K18" s="116">
        <v>-23.376623376623378</v>
      </c>
    </row>
    <row r="19" spans="1:11" ht="14.1" customHeight="1" x14ac:dyDescent="0.2">
      <c r="A19" s="306" t="s">
        <v>237</v>
      </c>
      <c r="B19" s="307" t="s">
        <v>238</v>
      </c>
      <c r="C19" s="308"/>
      <c r="D19" s="113">
        <v>0.11485642946317104</v>
      </c>
      <c r="E19" s="115">
        <v>23</v>
      </c>
      <c r="F19" s="114">
        <v>21</v>
      </c>
      <c r="G19" s="114">
        <v>24</v>
      </c>
      <c r="H19" s="114">
        <v>23</v>
      </c>
      <c r="I19" s="140">
        <v>20</v>
      </c>
      <c r="J19" s="115">
        <v>3</v>
      </c>
      <c r="K19" s="116">
        <v>15</v>
      </c>
    </row>
    <row r="20" spans="1:11" ht="14.1" customHeight="1" x14ac:dyDescent="0.2">
      <c r="A20" s="306">
        <v>12</v>
      </c>
      <c r="B20" s="307" t="s">
        <v>239</v>
      </c>
      <c r="C20" s="308"/>
      <c r="D20" s="113">
        <v>0.69912609238451939</v>
      </c>
      <c r="E20" s="115">
        <v>140</v>
      </c>
      <c r="F20" s="114">
        <v>111</v>
      </c>
      <c r="G20" s="114">
        <v>188</v>
      </c>
      <c r="H20" s="114">
        <v>190</v>
      </c>
      <c r="I20" s="140">
        <v>152</v>
      </c>
      <c r="J20" s="115">
        <v>-12</v>
      </c>
      <c r="K20" s="116">
        <v>-7.8947368421052628</v>
      </c>
    </row>
    <row r="21" spans="1:11" ht="14.1" customHeight="1" x14ac:dyDescent="0.2">
      <c r="A21" s="306">
        <v>21</v>
      </c>
      <c r="B21" s="307" t="s">
        <v>240</v>
      </c>
      <c r="C21" s="308"/>
      <c r="D21" s="113">
        <v>0.1348314606741573</v>
      </c>
      <c r="E21" s="115">
        <v>27</v>
      </c>
      <c r="F21" s="114">
        <v>15</v>
      </c>
      <c r="G21" s="114">
        <v>29</v>
      </c>
      <c r="H21" s="114">
        <v>30</v>
      </c>
      <c r="I21" s="140">
        <v>20</v>
      </c>
      <c r="J21" s="115">
        <v>7</v>
      </c>
      <c r="K21" s="116">
        <v>35</v>
      </c>
    </row>
    <row r="22" spans="1:11" ht="14.1" customHeight="1" x14ac:dyDescent="0.2">
      <c r="A22" s="306">
        <v>22</v>
      </c>
      <c r="B22" s="307" t="s">
        <v>241</v>
      </c>
      <c r="C22" s="308"/>
      <c r="D22" s="113">
        <v>0.88389513108614237</v>
      </c>
      <c r="E22" s="115">
        <v>177</v>
      </c>
      <c r="F22" s="114">
        <v>154</v>
      </c>
      <c r="G22" s="114">
        <v>226</v>
      </c>
      <c r="H22" s="114">
        <v>167</v>
      </c>
      <c r="I22" s="140">
        <v>255</v>
      </c>
      <c r="J22" s="115">
        <v>-78</v>
      </c>
      <c r="K22" s="116">
        <v>-30.588235294117649</v>
      </c>
    </row>
    <row r="23" spans="1:11" ht="14.1" customHeight="1" x14ac:dyDescent="0.2">
      <c r="A23" s="306">
        <v>23</v>
      </c>
      <c r="B23" s="307" t="s">
        <v>242</v>
      </c>
      <c r="C23" s="308"/>
      <c r="D23" s="113">
        <v>0.99375780274656678</v>
      </c>
      <c r="E23" s="115">
        <v>199</v>
      </c>
      <c r="F23" s="114">
        <v>150</v>
      </c>
      <c r="G23" s="114">
        <v>213</v>
      </c>
      <c r="H23" s="114">
        <v>156</v>
      </c>
      <c r="I23" s="140">
        <v>230</v>
      </c>
      <c r="J23" s="115">
        <v>-31</v>
      </c>
      <c r="K23" s="116">
        <v>-13.478260869565217</v>
      </c>
    </row>
    <row r="24" spans="1:11" ht="14.1" customHeight="1" x14ac:dyDescent="0.2">
      <c r="A24" s="306">
        <v>24</v>
      </c>
      <c r="B24" s="307" t="s">
        <v>243</v>
      </c>
      <c r="C24" s="308"/>
      <c r="D24" s="113">
        <v>1.4332084893882646</v>
      </c>
      <c r="E24" s="115">
        <v>287</v>
      </c>
      <c r="F24" s="114">
        <v>279</v>
      </c>
      <c r="G24" s="114">
        <v>421</v>
      </c>
      <c r="H24" s="114">
        <v>366</v>
      </c>
      <c r="I24" s="140">
        <v>385</v>
      </c>
      <c r="J24" s="115">
        <v>-98</v>
      </c>
      <c r="K24" s="116">
        <v>-25.454545454545453</v>
      </c>
    </row>
    <row r="25" spans="1:11" ht="14.1" customHeight="1" x14ac:dyDescent="0.2">
      <c r="A25" s="306">
        <v>25</v>
      </c>
      <c r="B25" s="307" t="s">
        <v>244</v>
      </c>
      <c r="C25" s="308"/>
      <c r="D25" s="113">
        <v>2.8164794007490639</v>
      </c>
      <c r="E25" s="115">
        <v>564</v>
      </c>
      <c r="F25" s="114">
        <v>499</v>
      </c>
      <c r="G25" s="114">
        <v>792</v>
      </c>
      <c r="H25" s="114">
        <v>552</v>
      </c>
      <c r="I25" s="140">
        <v>606</v>
      </c>
      <c r="J25" s="115">
        <v>-42</v>
      </c>
      <c r="K25" s="116">
        <v>-6.9306930693069306</v>
      </c>
    </row>
    <row r="26" spans="1:11" ht="14.1" customHeight="1" x14ac:dyDescent="0.2">
      <c r="A26" s="306">
        <v>26</v>
      </c>
      <c r="B26" s="307" t="s">
        <v>245</v>
      </c>
      <c r="C26" s="308"/>
      <c r="D26" s="113">
        <v>2.7565543071161049</v>
      </c>
      <c r="E26" s="115">
        <v>552</v>
      </c>
      <c r="F26" s="114">
        <v>405</v>
      </c>
      <c r="G26" s="114">
        <v>657</v>
      </c>
      <c r="H26" s="114">
        <v>488</v>
      </c>
      <c r="I26" s="140">
        <v>564</v>
      </c>
      <c r="J26" s="115">
        <v>-12</v>
      </c>
      <c r="K26" s="116">
        <v>-2.1276595744680851</v>
      </c>
    </row>
    <row r="27" spans="1:11" ht="14.1" customHeight="1" x14ac:dyDescent="0.2">
      <c r="A27" s="306">
        <v>27</v>
      </c>
      <c r="B27" s="307" t="s">
        <v>246</v>
      </c>
      <c r="C27" s="308"/>
      <c r="D27" s="113">
        <v>1.5031210986267165</v>
      </c>
      <c r="E27" s="115">
        <v>301</v>
      </c>
      <c r="F27" s="114">
        <v>331</v>
      </c>
      <c r="G27" s="114">
        <v>448</v>
      </c>
      <c r="H27" s="114">
        <v>325</v>
      </c>
      <c r="I27" s="140">
        <v>381</v>
      </c>
      <c r="J27" s="115">
        <v>-80</v>
      </c>
      <c r="K27" s="116">
        <v>-20.99737532808399</v>
      </c>
    </row>
    <row r="28" spans="1:11" ht="14.1" customHeight="1" x14ac:dyDescent="0.2">
      <c r="A28" s="306">
        <v>28</v>
      </c>
      <c r="B28" s="307" t="s">
        <v>247</v>
      </c>
      <c r="C28" s="308"/>
      <c r="D28" s="113">
        <v>8.98876404494382E-2</v>
      </c>
      <c r="E28" s="115">
        <v>18</v>
      </c>
      <c r="F28" s="114">
        <v>30</v>
      </c>
      <c r="G28" s="114">
        <v>39</v>
      </c>
      <c r="H28" s="114">
        <v>34</v>
      </c>
      <c r="I28" s="140">
        <v>44</v>
      </c>
      <c r="J28" s="115">
        <v>-26</v>
      </c>
      <c r="K28" s="116">
        <v>-59.090909090909093</v>
      </c>
    </row>
    <row r="29" spans="1:11" ht="14.1" customHeight="1" x14ac:dyDescent="0.2">
      <c r="A29" s="306">
        <v>29</v>
      </c>
      <c r="B29" s="307" t="s">
        <v>248</v>
      </c>
      <c r="C29" s="308"/>
      <c r="D29" s="113">
        <v>3.8851435705368291</v>
      </c>
      <c r="E29" s="115">
        <v>778</v>
      </c>
      <c r="F29" s="114">
        <v>643</v>
      </c>
      <c r="G29" s="114">
        <v>873</v>
      </c>
      <c r="H29" s="114">
        <v>897</v>
      </c>
      <c r="I29" s="140">
        <v>1014</v>
      </c>
      <c r="J29" s="115">
        <v>-236</v>
      </c>
      <c r="K29" s="116">
        <v>-23.274161735700197</v>
      </c>
    </row>
    <row r="30" spans="1:11" ht="14.1" customHeight="1" x14ac:dyDescent="0.2">
      <c r="A30" s="306" t="s">
        <v>249</v>
      </c>
      <c r="B30" s="307" t="s">
        <v>250</v>
      </c>
      <c r="C30" s="308"/>
      <c r="D30" s="113" t="s">
        <v>512</v>
      </c>
      <c r="E30" s="115" t="s">
        <v>512</v>
      </c>
      <c r="F30" s="114" t="s">
        <v>512</v>
      </c>
      <c r="G30" s="114">
        <v>199</v>
      </c>
      <c r="H30" s="114" t="s">
        <v>512</v>
      </c>
      <c r="I30" s="140" t="s">
        <v>512</v>
      </c>
      <c r="J30" s="115" t="s">
        <v>512</v>
      </c>
      <c r="K30" s="116" t="s">
        <v>512</v>
      </c>
    </row>
    <row r="31" spans="1:11" ht="14.1" customHeight="1" x14ac:dyDescent="0.2">
      <c r="A31" s="306" t="s">
        <v>251</v>
      </c>
      <c r="B31" s="307" t="s">
        <v>252</v>
      </c>
      <c r="C31" s="308"/>
      <c r="D31" s="113">
        <v>2.9463171036204745</v>
      </c>
      <c r="E31" s="115">
        <v>590</v>
      </c>
      <c r="F31" s="114">
        <v>478</v>
      </c>
      <c r="G31" s="114">
        <v>674</v>
      </c>
      <c r="H31" s="114">
        <v>628</v>
      </c>
      <c r="I31" s="140">
        <v>688</v>
      </c>
      <c r="J31" s="115">
        <v>-98</v>
      </c>
      <c r="K31" s="116">
        <v>-14.244186046511627</v>
      </c>
    </row>
    <row r="32" spans="1:11" ht="14.1" customHeight="1" x14ac:dyDescent="0.2">
      <c r="A32" s="306">
        <v>31</v>
      </c>
      <c r="B32" s="307" t="s">
        <v>253</v>
      </c>
      <c r="C32" s="308"/>
      <c r="D32" s="113">
        <v>0.96878901373283399</v>
      </c>
      <c r="E32" s="115">
        <v>194</v>
      </c>
      <c r="F32" s="114">
        <v>206</v>
      </c>
      <c r="G32" s="114">
        <v>172</v>
      </c>
      <c r="H32" s="114">
        <v>161</v>
      </c>
      <c r="I32" s="140">
        <v>195</v>
      </c>
      <c r="J32" s="115">
        <v>-1</v>
      </c>
      <c r="K32" s="116">
        <v>-0.51282051282051277</v>
      </c>
    </row>
    <row r="33" spans="1:11" ht="14.1" customHeight="1" x14ac:dyDescent="0.2">
      <c r="A33" s="306">
        <v>32</v>
      </c>
      <c r="B33" s="307" t="s">
        <v>254</v>
      </c>
      <c r="C33" s="308"/>
      <c r="D33" s="113">
        <v>1.9775280898876404</v>
      </c>
      <c r="E33" s="115">
        <v>396</v>
      </c>
      <c r="F33" s="114">
        <v>328</v>
      </c>
      <c r="G33" s="114">
        <v>282</v>
      </c>
      <c r="H33" s="114">
        <v>371</v>
      </c>
      <c r="I33" s="140">
        <v>332</v>
      </c>
      <c r="J33" s="115">
        <v>64</v>
      </c>
      <c r="K33" s="116">
        <v>19.277108433734941</v>
      </c>
    </row>
    <row r="34" spans="1:11" ht="14.1" customHeight="1" x14ac:dyDescent="0.2">
      <c r="A34" s="306">
        <v>33</v>
      </c>
      <c r="B34" s="307" t="s">
        <v>255</v>
      </c>
      <c r="C34" s="308"/>
      <c r="D34" s="113">
        <v>0.87390761548064921</v>
      </c>
      <c r="E34" s="115">
        <v>175</v>
      </c>
      <c r="F34" s="114">
        <v>126</v>
      </c>
      <c r="G34" s="114">
        <v>170</v>
      </c>
      <c r="H34" s="114">
        <v>208</v>
      </c>
      <c r="I34" s="140">
        <v>196</v>
      </c>
      <c r="J34" s="115">
        <v>-21</v>
      </c>
      <c r="K34" s="116">
        <v>-10.714285714285714</v>
      </c>
    </row>
    <row r="35" spans="1:11" ht="14.1" customHeight="1" x14ac:dyDescent="0.2">
      <c r="A35" s="306">
        <v>34</v>
      </c>
      <c r="B35" s="307" t="s">
        <v>256</v>
      </c>
      <c r="C35" s="308"/>
      <c r="D35" s="113">
        <v>1.6279650436953808</v>
      </c>
      <c r="E35" s="115">
        <v>326</v>
      </c>
      <c r="F35" s="114">
        <v>273</v>
      </c>
      <c r="G35" s="114">
        <v>520</v>
      </c>
      <c r="H35" s="114">
        <v>368</v>
      </c>
      <c r="I35" s="140">
        <v>406</v>
      </c>
      <c r="J35" s="115">
        <v>-80</v>
      </c>
      <c r="K35" s="116">
        <v>-19.704433497536947</v>
      </c>
    </row>
    <row r="36" spans="1:11" ht="14.1" customHeight="1" x14ac:dyDescent="0.2">
      <c r="A36" s="306">
        <v>41</v>
      </c>
      <c r="B36" s="307" t="s">
        <v>257</v>
      </c>
      <c r="C36" s="308"/>
      <c r="D36" s="113">
        <v>0.92384519350811489</v>
      </c>
      <c r="E36" s="115">
        <v>185</v>
      </c>
      <c r="F36" s="114">
        <v>129</v>
      </c>
      <c r="G36" s="114">
        <v>207</v>
      </c>
      <c r="H36" s="114">
        <v>151</v>
      </c>
      <c r="I36" s="140">
        <v>182</v>
      </c>
      <c r="J36" s="115">
        <v>3</v>
      </c>
      <c r="K36" s="116">
        <v>1.6483516483516483</v>
      </c>
    </row>
    <row r="37" spans="1:11" ht="14.1" customHeight="1" x14ac:dyDescent="0.2">
      <c r="A37" s="306">
        <v>42</v>
      </c>
      <c r="B37" s="307" t="s">
        <v>258</v>
      </c>
      <c r="C37" s="308"/>
      <c r="D37" s="113">
        <v>0.14481897627965043</v>
      </c>
      <c r="E37" s="115">
        <v>29</v>
      </c>
      <c r="F37" s="114">
        <v>27</v>
      </c>
      <c r="G37" s="114">
        <v>23</v>
      </c>
      <c r="H37" s="114">
        <v>20</v>
      </c>
      <c r="I37" s="140">
        <v>27</v>
      </c>
      <c r="J37" s="115">
        <v>2</v>
      </c>
      <c r="K37" s="116">
        <v>7.4074074074074074</v>
      </c>
    </row>
    <row r="38" spans="1:11" ht="14.1" customHeight="1" x14ac:dyDescent="0.2">
      <c r="A38" s="306">
        <v>43</v>
      </c>
      <c r="B38" s="307" t="s">
        <v>259</v>
      </c>
      <c r="C38" s="308"/>
      <c r="D38" s="113">
        <v>2.3820224719101124</v>
      </c>
      <c r="E38" s="115">
        <v>477</v>
      </c>
      <c r="F38" s="114">
        <v>394</v>
      </c>
      <c r="G38" s="114">
        <v>550</v>
      </c>
      <c r="H38" s="114">
        <v>435</v>
      </c>
      <c r="I38" s="140">
        <v>551</v>
      </c>
      <c r="J38" s="115">
        <v>-74</v>
      </c>
      <c r="K38" s="116">
        <v>-13.430127041742287</v>
      </c>
    </row>
    <row r="39" spans="1:11" ht="14.1" customHeight="1" x14ac:dyDescent="0.2">
      <c r="A39" s="306">
        <v>51</v>
      </c>
      <c r="B39" s="307" t="s">
        <v>260</v>
      </c>
      <c r="C39" s="308"/>
      <c r="D39" s="113">
        <v>7.4556803995006238</v>
      </c>
      <c r="E39" s="115">
        <v>1493</v>
      </c>
      <c r="F39" s="114">
        <v>1280</v>
      </c>
      <c r="G39" s="114">
        <v>1629</v>
      </c>
      <c r="H39" s="114">
        <v>1400</v>
      </c>
      <c r="I39" s="140">
        <v>1604</v>
      </c>
      <c r="J39" s="115">
        <v>-111</v>
      </c>
      <c r="K39" s="116">
        <v>-6.9201995012468824</v>
      </c>
    </row>
    <row r="40" spans="1:11" ht="14.1" customHeight="1" x14ac:dyDescent="0.2">
      <c r="A40" s="306" t="s">
        <v>261</v>
      </c>
      <c r="B40" s="307" t="s">
        <v>262</v>
      </c>
      <c r="C40" s="308"/>
      <c r="D40" s="113">
        <v>6.7415730337078648</v>
      </c>
      <c r="E40" s="115">
        <v>1350</v>
      </c>
      <c r="F40" s="114">
        <v>1179</v>
      </c>
      <c r="G40" s="114">
        <v>1483</v>
      </c>
      <c r="H40" s="114">
        <v>1301</v>
      </c>
      <c r="I40" s="140">
        <v>1492</v>
      </c>
      <c r="J40" s="115">
        <v>-142</v>
      </c>
      <c r="K40" s="116">
        <v>-9.5174262734584456</v>
      </c>
    </row>
    <row r="41" spans="1:11" ht="14.1" customHeight="1" x14ac:dyDescent="0.2">
      <c r="A41" s="306"/>
      <c r="B41" s="307" t="s">
        <v>263</v>
      </c>
      <c r="C41" s="308"/>
      <c r="D41" s="113">
        <v>6.1223470661672907</v>
      </c>
      <c r="E41" s="115">
        <v>1226</v>
      </c>
      <c r="F41" s="114">
        <v>1070</v>
      </c>
      <c r="G41" s="114">
        <v>1290</v>
      </c>
      <c r="H41" s="114">
        <v>1152</v>
      </c>
      <c r="I41" s="140">
        <v>1167</v>
      </c>
      <c r="J41" s="115">
        <v>59</v>
      </c>
      <c r="K41" s="116">
        <v>5.0556983718937447</v>
      </c>
    </row>
    <row r="42" spans="1:11" ht="14.1" customHeight="1" x14ac:dyDescent="0.2">
      <c r="A42" s="306">
        <v>52</v>
      </c>
      <c r="B42" s="307" t="s">
        <v>264</v>
      </c>
      <c r="C42" s="308"/>
      <c r="D42" s="113">
        <v>2.8164794007490639</v>
      </c>
      <c r="E42" s="115">
        <v>564</v>
      </c>
      <c r="F42" s="114">
        <v>388</v>
      </c>
      <c r="G42" s="114">
        <v>550</v>
      </c>
      <c r="H42" s="114">
        <v>476</v>
      </c>
      <c r="I42" s="140">
        <v>461</v>
      </c>
      <c r="J42" s="115">
        <v>103</v>
      </c>
      <c r="K42" s="116">
        <v>22.342733188720175</v>
      </c>
    </row>
    <row r="43" spans="1:11" ht="14.1" customHeight="1" x14ac:dyDescent="0.2">
      <c r="A43" s="306" t="s">
        <v>265</v>
      </c>
      <c r="B43" s="307" t="s">
        <v>266</v>
      </c>
      <c r="C43" s="308"/>
      <c r="D43" s="113">
        <v>2.3021223470661671</v>
      </c>
      <c r="E43" s="115">
        <v>461</v>
      </c>
      <c r="F43" s="114">
        <v>333</v>
      </c>
      <c r="G43" s="114">
        <v>454</v>
      </c>
      <c r="H43" s="114">
        <v>385</v>
      </c>
      <c r="I43" s="140">
        <v>384</v>
      </c>
      <c r="J43" s="115">
        <v>77</v>
      </c>
      <c r="K43" s="116">
        <v>20.052083333333332</v>
      </c>
    </row>
    <row r="44" spans="1:11" ht="14.1" customHeight="1" x14ac:dyDescent="0.2">
      <c r="A44" s="306">
        <v>53</v>
      </c>
      <c r="B44" s="307" t="s">
        <v>267</v>
      </c>
      <c r="C44" s="308"/>
      <c r="D44" s="113">
        <v>1.4481897627965044</v>
      </c>
      <c r="E44" s="115">
        <v>290</v>
      </c>
      <c r="F44" s="114">
        <v>290</v>
      </c>
      <c r="G44" s="114">
        <v>371</v>
      </c>
      <c r="H44" s="114">
        <v>375</v>
      </c>
      <c r="I44" s="140">
        <v>301</v>
      </c>
      <c r="J44" s="115">
        <v>-11</v>
      </c>
      <c r="K44" s="116">
        <v>-3.654485049833887</v>
      </c>
    </row>
    <row r="45" spans="1:11" ht="14.1" customHeight="1" x14ac:dyDescent="0.2">
      <c r="A45" s="306" t="s">
        <v>268</v>
      </c>
      <c r="B45" s="307" t="s">
        <v>269</v>
      </c>
      <c r="C45" s="308"/>
      <c r="D45" s="113">
        <v>1.3882646691635456</v>
      </c>
      <c r="E45" s="115">
        <v>278</v>
      </c>
      <c r="F45" s="114">
        <v>272</v>
      </c>
      <c r="G45" s="114">
        <v>359</v>
      </c>
      <c r="H45" s="114">
        <v>334</v>
      </c>
      <c r="I45" s="140">
        <v>287</v>
      </c>
      <c r="J45" s="115">
        <v>-9</v>
      </c>
      <c r="K45" s="116">
        <v>-3.1358885017421603</v>
      </c>
    </row>
    <row r="46" spans="1:11" ht="14.1" customHeight="1" x14ac:dyDescent="0.2">
      <c r="A46" s="306">
        <v>54</v>
      </c>
      <c r="B46" s="307" t="s">
        <v>270</v>
      </c>
      <c r="C46" s="308"/>
      <c r="D46" s="113">
        <v>3.7303370786516852</v>
      </c>
      <c r="E46" s="115">
        <v>747</v>
      </c>
      <c r="F46" s="114">
        <v>578</v>
      </c>
      <c r="G46" s="114">
        <v>950</v>
      </c>
      <c r="H46" s="114">
        <v>619</v>
      </c>
      <c r="I46" s="140">
        <v>788</v>
      </c>
      <c r="J46" s="115">
        <v>-41</v>
      </c>
      <c r="K46" s="116">
        <v>-5.2030456852791875</v>
      </c>
    </row>
    <row r="47" spans="1:11" ht="14.1" customHeight="1" x14ac:dyDescent="0.2">
      <c r="A47" s="306">
        <v>61</v>
      </c>
      <c r="B47" s="307" t="s">
        <v>271</v>
      </c>
      <c r="C47" s="308"/>
      <c r="D47" s="113">
        <v>2.3220973782771535</v>
      </c>
      <c r="E47" s="115">
        <v>465</v>
      </c>
      <c r="F47" s="114">
        <v>326</v>
      </c>
      <c r="G47" s="114">
        <v>624</v>
      </c>
      <c r="H47" s="114">
        <v>356</v>
      </c>
      <c r="I47" s="140">
        <v>450</v>
      </c>
      <c r="J47" s="115">
        <v>15</v>
      </c>
      <c r="K47" s="116">
        <v>3.3333333333333335</v>
      </c>
    </row>
    <row r="48" spans="1:11" ht="14.1" customHeight="1" x14ac:dyDescent="0.2">
      <c r="A48" s="306">
        <v>62</v>
      </c>
      <c r="B48" s="307" t="s">
        <v>272</v>
      </c>
      <c r="C48" s="308"/>
      <c r="D48" s="113">
        <v>8.5842696629213489</v>
      </c>
      <c r="E48" s="115">
        <v>1719</v>
      </c>
      <c r="F48" s="114">
        <v>1187</v>
      </c>
      <c r="G48" s="114">
        <v>1456</v>
      </c>
      <c r="H48" s="114">
        <v>1249</v>
      </c>
      <c r="I48" s="140">
        <v>1477</v>
      </c>
      <c r="J48" s="115">
        <v>242</v>
      </c>
      <c r="K48" s="116">
        <v>16.384563303994582</v>
      </c>
    </row>
    <row r="49" spans="1:11" ht="14.1" customHeight="1" x14ac:dyDescent="0.2">
      <c r="A49" s="306">
        <v>63</v>
      </c>
      <c r="B49" s="307" t="s">
        <v>273</v>
      </c>
      <c r="C49" s="308"/>
      <c r="D49" s="113">
        <v>6.1972534332084894</v>
      </c>
      <c r="E49" s="115">
        <v>1241</v>
      </c>
      <c r="F49" s="114">
        <v>959</v>
      </c>
      <c r="G49" s="114">
        <v>1487</v>
      </c>
      <c r="H49" s="114">
        <v>1368</v>
      </c>
      <c r="I49" s="140">
        <v>1431</v>
      </c>
      <c r="J49" s="115">
        <v>-190</v>
      </c>
      <c r="K49" s="116">
        <v>-13.277428371767995</v>
      </c>
    </row>
    <row r="50" spans="1:11" ht="14.1" customHeight="1" x14ac:dyDescent="0.2">
      <c r="A50" s="306" t="s">
        <v>274</v>
      </c>
      <c r="B50" s="307" t="s">
        <v>275</v>
      </c>
      <c r="C50" s="308"/>
      <c r="D50" s="113">
        <v>1.2084893882646692</v>
      </c>
      <c r="E50" s="115">
        <v>242</v>
      </c>
      <c r="F50" s="114">
        <v>171</v>
      </c>
      <c r="G50" s="114">
        <v>258</v>
      </c>
      <c r="H50" s="114">
        <v>240</v>
      </c>
      <c r="I50" s="140">
        <v>255</v>
      </c>
      <c r="J50" s="115">
        <v>-13</v>
      </c>
      <c r="K50" s="116">
        <v>-5.0980392156862742</v>
      </c>
    </row>
    <row r="51" spans="1:11" ht="14.1" customHeight="1" x14ac:dyDescent="0.2">
      <c r="A51" s="306" t="s">
        <v>276</v>
      </c>
      <c r="B51" s="307" t="s">
        <v>277</v>
      </c>
      <c r="C51" s="308"/>
      <c r="D51" s="113">
        <v>4.2297128589263417</v>
      </c>
      <c r="E51" s="115">
        <v>847</v>
      </c>
      <c r="F51" s="114">
        <v>662</v>
      </c>
      <c r="G51" s="114">
        <v>1064</v>
      </c>
      <c r="H51" s="114">
        <v>990</v>
      </c>
      <c r="I51" s="140">
        <v>1011</v>
      </c>
      <c r="J51" s="115">
        <v>-164</v>
      </c>
      <c r="K51" s="116">
        <v>-16.2215628090999</v>
      </c>
    </row>
    <row r="52" spans="1:11" ht="14.1" customHeight="1" x14ac:dyDescent="0.2">
      <c r="A52" s="306">
        <v>71</v>
      </c>
      <c r="B52" s="307" t="s">
        <v>278</v>
      </c>
      <c r="C52" s="308"/>
      <c r="D52" s="113">
        <v>10.946317103620474</v>
      </c>
      <c r="E52" s="115">
        <v>2192</v>
      </c>
      <c r="F52" s="114">
        <v>1936</v>
      </c>
      <c r="G52" s="114">
        <v>2574</v>
      </c>
      <c r="H52" s="114">
        <v>2001</v>
      </c>
      <c r="I52" s="140">
        <v>2348</v>
      </c>
      <c r="J52" s="115">
        <v>-156</v>
      </c>
      <c r="K52" s="116">
        <v>-6.6439522998296425</v>
      </c>
    </row>
    <row r="53" spans="1:11" ht="14.1" customHeight="1" x14ac:dyDescent="0.2">
      <c r="A53" s="306" t="s">
        <v>279</v>
      </c>
      <c r="B53" s="307" t="s">
        <v>280</v>
      </c>
      <c r="C53" s="308"/>
      <c r="D53" s="113">
        <v>3.5255930087390763</v>
      </c>
      <c r="E53" s="115">
        <v>706</v>
      </c>
      <c r="F53" s="114">
        <v>691</v>
      </c>
      <c r="G53" s="114">
        <v>962</v>
      </c>
      <c r="H53" s="114">
        <v>684</v>
      </c>
      <c r="I53" s="140">
        <v>807</v>
      </c>
      <c r="J53" s="115">
        <v>-101</v>
      </c>
      <c r="K53" s="116">
        <v>-12.515489467162329</v>
      </c>
    </row>
    <row r="54" spans="1:11" ht="14.1" customHeight="1" x14ac:dyDescent="0.2">
      <c r="A54" s="306" t="s">
        <v>281</v>
      </c>
      <c r="B54" s="307" t="s">
        <v>282</v>
      </c>
      <c r="C54" s="308"/>
      <c r="D54" s="113">
        <v>6.476903870162297</v>
      </c>
      <c r="E54" s="115">
        <v>1297</v>
      </c>
      <c r="F54" s="114">
        <v>1089</v>
      </c>
      <c r="G54" s="114">
        <v>1392</v>
      </c>
      <c r="H54" s="114">
        <v>1132</v>
      </c>
      <c r="I54" s="140">
        <v>1344</v>
      </c>
      <c r="J54" s="115">
        <v>-47</v>
      </c>
      <c r="K54" s="116">
        <v>-3.4970238095238093</v>
      </c>
    </row>
    <row r="55" spans="1:11" ht="14.1" customHeight="1" x14ac:dyDescent="0.2">
      <c r="A55" s="306">
        <v>72</v>
      </c>
      <c r="B55" s="307" t="s">
        <v>283</v>
      </c>
      <c r="C55" s="308"/>
      <c r="D55" s="113">
        <v>2.1123595505617976</v>
      </c>
      <c r="E55" s="115">
        <v>423</v>
      </c>
      <c r="F55" s="114">
        <v>302</v>
      </c>
      <c r="G55" s="114">
        <v>501</v>
      </c>
      <c r="H55" s="114">
        <v>351</v>
      </c>
      <c r="I55" s="140">
        <v>436</v>
      </c>
      <c r="J55" s="115">
        <v>-13</v>
      </c>
      <c r="K55" s="116">
        <v>-2.9816513761467891</v>
      </c>
    </row>
    <row r="56" spans="1:11" ht="14.1" customHeight="1" x14ac:dyDescent="0.2">
      <c r="A56" s="306" t="s">
        <v>284</v>
      </c>
      <c r="B56" s="307" t="s">
        <v>285</v>
      </c>
      <c r="C56" s="308"/>
      <c r="D56" s="113">
        <v>0.71410736579275902</v>
      </c>
      <c r="E56" s="115">
        <v>143</v>
      </c>
      <c r="F56" s="114">
        <v>69</v>
      </c>
      <c r="G56" s="114">
        <v>129</v>
      </c>
      <c r="H56" s="114">
        <v>96</v>
      </c>
      <c r="I56" s="140">
        <v>113</v>
      </c>
      <c r="J56" s="115">
        <v>30</v>
      </c>
      <c r="K56" s="116">
        <v>26.548672566371682</v>
      </c>
    </row>
    <row r="57" spans="1:11" ht="14.1" customHeight="1" x14ac:dyDescent="0.2">
      <c r="A57" s="306" t="s">
        <v>286</v>
      </c>
      <c r="B57" s="307" t="s">
        <v>287</v>
      </c>
      <c r="C57" s="308"/>
      <c r="D57" s="113">
        <v>0.84893882646691632</v>
      </c>
      <c r="E57" s="115">
        <v>170</v>
      </c>
      <c r="F57" s="114">
        <v>163</v>
      </c>
      <c r="G57" s="114">
        <v>255</v>
      </c>
      <c r="H57" s="114">
        <v>174</v>
      </c>
      <c r="I57" s="140">
        <v>202</v>
      </c>
      <c r="J57" s="115">
        <v>-32</v>
      </c>
      <c r="K57" s="116">
        <v>-15.841584158415841</v>
      </c>
    </row>
    <row r="58" spans="1:11" ht="14.1" customHeight="1" x14ac:dyDescent="0.2">
      <c r="A58" s="306">
        <v>73</v>
      </c>
      <c r="B58" s="307" t="s">
        <v>288</v>
      </c>
      <c r="C58" s="308"/>
      <c r="D58" s="113">
        <v>2.7665418227215981</v>
      </c>
      <c r="E58" s="115">
        <v>554</v>
      </c>
      <c r="F58" s="114">
        <v>360</v>
      </c>
      <c r="G58" s="114">
        <v>447</v>
      </c>
      <c r="H58" s="114">
        <v>438</v>
      </c>
      <c r="I58" s="140">
        <v>555</v>
      </c>
      <c r="J58" s="115">
        <v>-1</v>
      </c>
      <c r="K58" s="116">
        <v>-0.18018018018018017</v>
      </c>
    </row>
    <row r="59" spans="1:11" ht="14.1" customHeight="1" x14ac:dyDescent="0.2">
      <c r="A59" s="306" t="s">
        <v>289</v>
      </c>
      <c r="B59" s="307" t="s">
        <v>290</v>
      </c>
      <c r="C59" s="308"/>
      <c r="D59" s="113">
        <v>1.9176029962546817</v>
      </c>
      <c r="E59" s="115">
        <v>384</v>
      </c>
      <c r="F59" s="114">
        <v>154</v>
      </c>
      <c r="G59" s="114">
        <v>273</v>
      </c>
      <c r="H59" s="114">
        <v>234</v>
      </c>
      <c r="I59" s="140">
        <v>372</v>
      </c>
      <c r="J59" s="115">
        <v>12</v>
      </c>
      <c r="K59" s="116">
        <v>3.225806451612903</v>
      </c>
    </row>
    <row r="60" spans="1:11" ht="14.1" customHeight="1" x14ac:dyDescent="0.2">
      <c r="A60" s="306">
        <v>81</v>
      </c>
      <c r="B60" s="307" t="s">
        <v>291</v>
      </c>
      <c r="C60" s="308"/>
      <c r="D60" s="113">
        <v>6.8314606741573032</v>
      </c>
      <c r="E60" s="115">
        <v>1368</v>
      </c>
      <c r="F60" s="114">
        <v>1084</v>
      </c>
      <c r="G60" s="114">
        <v>1370</v>
      </c>
      <c r="H60" s="114">
        <v>1061</v>
      </c>
      <c r="I60" s="140">
        <v>1323</v>
      </c>
      <c r="J60" s="115">
        <v>45</v>
      </c>
      <c r="K60" s="116">
        <v>3.4013605442176869</v>
      </c>
    </row>
    <row r="61" spans="1:11" ht="14.1" customHeight="1" x14ac:dyDescent="0.2">
      <c r="A61" s="306" t="s">
        <v>292</v>
      </c>
      <c r="B61" s="307" t="s">
        <v>293</v>
      </c>
      <c r="C61" s="308"/>
      <c r="D61" s="113">
        <v>1.3732833957553059</v>
      </c>
      <c r="E61" s="115">
        <v>275</v>
      </c>
      <c r="F61" s="114">
        <v>247</v>
      </c>
      <c r="G61" s="114">
        <v>317</v>
      </c>
      <c r="H61" s="114">
        <v>204</v>
      </c>
      <c r="I61" s="140">
        <v>234</v>
      </c>
      <c r="J61" s="115">
        <v>41</v>
      </c>
      <c r="K61" s="116">
        <v>17.521367521367523</v>
      </c>
    </row>
    <row r="62" spans="1:11" ht="14.1" customHeight="1" x14ac:dyDescent="0.2">
      <c r="A62" s="306" t="s">
        <v>294</v>
      </c>
      <c r="B62" s="307" t="s">
        <v>295</v>
      </c>
      <c r="C62" s="308"/>
      <c r="D62" s="113">
        <v>3.0411985018726591</v>
      </c>
      <c r="E62" s="115">
        <v>609</v>
      </c>
      <c r="F62" s="114">
        <v>412</v>
      </c>
      <c r="G62" s="114">
        <v>482</v>
      </c>
      <c r="H62" s="114">
        <v>406</v>
      </c>
      <c r="I62" s="140">
        <v>597</v>
      </c>
      <c r="J62" s="115">
        <v>12</v>
      </c>
      <c r="K62" s="116">
        <v>2.0100502512562812</v>
      </c>
    </row>
    <row r="63" spans="1:11" ht="14.1" customHeight="1" x14ac:dyDescent="0.2">
      <c r="A63" s="306"/>
      <c r="B63" s="307" t="s">
        <v>296</v>
      </c>
      <c r="C63" s="308"/>
      <c r="D63" s="113">
        <v>2.6866416978776528</v>
      </c>
      <c r="E63" s="115">
        <v>538</v>
      </c>
      <c r="F63" s="114">
        <v>363</v>
      </c>
      <c r="G63" s="114">
        <v>440</v>
      </c>
      <c r="H63" s="114">
        <v>358</v>
      </c>
      <c r="I63" s="140">
        <v>522</v>
      </c>
      <c r="J63" s="115">
        <v>16</v>
      </c>
      <c r="K63" s="116">
        <v>3.0651340996168583</v>
      </c>
    </row>
    <row r="64" spans="1:11" ht="14.1" customHeight="1" x14ac:dyDescent="0.2">
      <c r="A64" s="306" t="s">
        <v>297</v>
      </c>
      <c r="B64" s="307" t="s">
        <v>298</v>
      </c>
      <c r="C64" s="308"/>
      <c r="D64" s="113">
        <v>0.88389513108614237</v>
      </c>
      <c r="E64" s="115">
        <v>177</v>
      </c>
      <c r="F64" s="114">
        <v>158</v>
      </c>
      <c r="G64" s="114">
        <v>203</v>
      </c>
      <c r="H64" s="114">
        <v>149</v>
      </c>
      <c r="I64" s="140">
        <v>161</v>
      </c>
      <c r="J64" s="115">
        <v>16</v>
      </c>
      <c r="K64" s="116">
        <v>9.9378881987577632</v>
      </c>
    </row>
    <row r="65" spans="1:11" ht="14.1" customHeight="1" x14ac:dyDescent="0.2">
      <c r="A65" s="306" t="s">
        <v>299</v>
      </c>
      <c r="B65" s="307" t="s">
        <v>300</v>
      </c>
      <c r="C65" s="308"/>
      <c r="D65" s="113">
        <v>0.71410736579275902</v>
      </c>
      <c r="E65" s="115">
        <v>143</v>
      </c>
      <c r="F65" s="114">
        <v>92</v>
      </c>
      <c r="G65" s="114">
        <v>190</v>
      </c>
      <c r="H65" s="114">
        <v>134</v>
      </c>
      <c r="I65" s="140">
        <v>169</v>
      </c>
      <c r="J65" s="115">
        <v>-26</v>
      </c>
      <c r="K65" s="116">
        <v>-15.384615384615385</v>
      </c>
    </row>
    <row r="66" spans="1:11" ht="14.1" customHeight="1" x14ac:dyDescent="0.2">
      <c r="A66" s="306">
        <v>82</v>
      </c>
      <c r="B66" s="307" t="s">
        <v>301</v>
      </c>
      <c r="C66" s="308"/>
      <c r="D66" s="113">
        <v>3.9850187265917603</v>
      </c>
      <c r="E66" s="115">
        <v>798</v>
      </c>
      <c r="F66" s="114">
        <v>491</v>
      </c>
      <c r="G66" s="114">
        <v>741</v>
      </c>
      <c r="H66" s="114">
        <v>615</v>
      </c>
      <c r="I66" s="140">
        <v>905</v>
      </c>
      <c r="J66" s="115">
        <v>-107</v>
      </c>
      <c r="K66" s="116">
        <v>-11.823204419889503</v>
      </c>
    </row>
    <row r="67" spans="1:11" ht="14.1" customHeight="1" x14ac:dyDescent="0.2">
      <c r="A67" s="306" t="s">
        <v>302</v>
      </c>
      <c r="B67" s="307" t="s">
        <v>303</v>
      </c>
      <c r="C67" s="308"/>
      <c r="D67" s="113">
        <v>2.791510611735331</v>
      </c>
      <c r="E67" s="115">
        <v>559</v>
      </c>
      <c r="F67" s="114">
        <v>312</v>
      </c>
      <c r="G67" s="114">
        <v>535</v>
      </c>
      <c r="H67" s="114">
        <v>418</v>
      </c>
      <c r="I67" s="140">
        <v>640</v>
      </c>
      <c r="J67" s="115">
        <v>-81</v>
      </c>
      <c r="K67" s="116">
        <v>-12.65625</v>
      </c>
    </row>
    <row r="68" spans="1:11" ht="14.1" customHeight="1" x14ac:dyDescent="0.2">
      <c r="A68" s="306" t="s">
        <v>304</v>
      </c>
      <c r="B68" s="307" t="s">
        <v>305</v>
      </c>
      <c r="C68" s="308"/>
      <c r="D68" s="113">
        <v>0.76903870162297128</v>
      </c>
      <c r="E68" s="115">
        <v>154</v>
      </c>
      <c r="F68" s="114">
        <v>115</v>
      </c>
      <c r="G68" s="114">
        <v>141</v>
      </c>
      <c r="H68" s="114">
        <v>143</v>
      </c>
      <c r="I68" s="140">
        <v>169</v>
      </c>
      <c r="J68" s="115">
        <v>-15</v>
      </c>
      <c r="K68" s="116">
        <v>-8.8757396449704142</v>
      </c>
    </row>
    <row r="69" spans="1:11" ht="14.1" customHeight="1" x14ac:dyDescent="0.2">
      <c r="A69" s="306">
        <v>83</v>
      </c>
      <c r="B69" s="307" t="s">
        <v>306</v>
      </c>
      <c r="C69" s="308"/>
      <c r="D69" s="113">
        <v>5.8676654182272161</v>
      </c>
      <c r="E69" s="115">
        <v>1175</v>
      </c>
      <c r="F69" s="114">
        <v>527</v>
      </c>
      <c r="G69" s="114">
        <v>898</v>
      </c>
      <c r="H69" s="114">
        <v>640</v>
      </c>
      <c r="I69" s="140">
        <v>1107</v>
      </c>
      <c r="J69" s="115">
        <v>68</v>
      </c>
      <c r="K69" s="116">
        <v>6.1427280939476061</v>
      </c>
    </row>
    <row r="70" spans="1:11" ht="14.1" customHeight="1" x14ac:dyDescent="0.2">
      <c r="A70" s="306" t="s">
        <v>307</v>
      </c>
      <c r="B70" s="307" t="s">
        <v>308</v>
      </c>
      <c r="C70" s="308"/>
      <c r="D70" s="113">
        <v>5.2933832709113604</v>
      </c>
      <c r="E70" s="115">
        <v>1060</v>
      </c>
      <c r="F70" s="114">
        <v>447</v>
      </c>
      <c r="G70" s="114">
        <v>756</v>
      </c>
      <c r="H70" s="114">
        <v>526</v>
      </c>
      <c r="I70" s="140">
        <v>995</v>
      </c>
      <c r="J70" s="115">
        <v>65</v>
      </c>
      <c r="K70" s="116">
        <v>6.5326633165829149</v>
      </c>
    </row>
    <row r="71" spans="1:11" ht="14.1" customHeight="1" x14ac:dyDescent="0.2">
      <c r="A71" s="306"/>
      <c r="B71" s="307" t="s">
        <v>309</v>
      </c>
      <c r="C71" s="308"/>
      <c r="D71" s="113">
        <v>3.5755305867665417</v>
      </c>
      <c r="E71" s="115">
        <v>716</v>
      </c>
      <c r="F71" s="114">
        <v>240</v>
      </c>
      <c r="G71" s="114">
        <v>445</v>
      </c>
      <c r="H71" s="114">
        <v>314</v>
      </c>
      <c r="I71" s="140">
        <v>707</v>
      </c>
      <c r="J71" s="115">
        <v>9</v>
      </c>
      <c r="K71" s="116">
        <v>1.272984441301273</v>
      </c>
    </row>
    <row r="72" spans="1:11" ht="14.1" customHeight="1" x14ac:dyDescent="0.2">
      <c r="A72" s="306">
        <v>84</v>
      </c>
      <c r="B72" s="307" t="s">
        <v>310</v>
      </c>
      <c r="C72" s="308"/>
      <c r="D72" s="113">
        <v>5.0337078651685392</v>
      </c>
      <c r="E72" s="115">
        <v>1008</v>
      </c>
      <c r="F72" s="114">
        <v>700</v>
      </c>
      <c r="G72" s="114">
        <v>1017</v>
      </c>
      <c r="H72" s="114">
        <v>750</v>
      </c>
      <c r="I72" s="140">
        <v>1170</v>
      </c>
      <c r="J72" s="115">
        <v>-162</v>
      </c>
      <c r="K72" s="116">
        <v>-13.846153846153847</v>
      </c>
    </row>
    <row r="73" spans="1:11" ht="14.1" customHeight="1" x14ac:dyDescent="0.2">
      <c r="A73" s="306" t="s">
        <v>311</v>
      </c>
      <c r="B73" s="307" t="s">
        <v>312</v>
      </c>
      <c r="C73" s="308"/>
      <c r="D73" s="113">
        <v>1.5280898876404494</v>
      </c>
      <c r="E73" s="115">
        <v>306</v>
      </c>
      <c r="F73" s="114">
        <v>89</v>
      </c>
      <c r="G73" s="114">
        <v>229</v>
      </c>
      <c r="H73" s="114">
        <v>114</v>
      </c>
      <c r="I73" s="140">
        <v>431</v>
      </c>
      <c r="J73" s="115">
        <v>-125</v>
      </c>
      <c r="K73" s="116">
        <v>-29.002320185614849</v>
      </c>
    </row>
    <row r="74" spans="1:11" ht="14.1" customHeight="1" x14ac:dyDescent="0.2">
      <c r="A74" s="306" t="s">
        <v>313</v>
      </c>
      <c r="B74" s="307" t="s">
        <v>314</v>
      </c>
      <c r="C74" s="308"/>
      <c r="D74" s="113">
        <v>0.47440699126092384</v>
      </c>
      <c r="E74" s="115">
        <v>95</v>
      </c>
      <c r="F74" s="114">
        <v>38</v>
      </c>
      <c r="G74" s="114">
        <v>76</v>
      </c>
      <c r="H74" s="114">
        <v>54</v>
      </c>
      <c r="I74" s="140">
        <v>97</v>
      </c>
      <c r="J74" s="115">
        <v>-2</v>
      </c>
      <c r="K74" s="116">
        <v>-2.0618556701030926</v>
      </c>
    </row>
    <row r="75" spans="1:11" ht="14.1" customHeight="1" x14ac:dyDescent="0.2">
      <c r="A75" s="306" t="s">
        <v>315</v>
      </c>
      <c r="B75" s="307" t="s">
        <v>316</v>
      </c>
      <c r="C75" s="308"/>
      <c r="D75" s="113">
        <v>2.4519350811485645</v>
      </c>
      <c r="E75" s="115">
        <v>491</v>
      </c>
      <c r="F75" s="114">
        <v>511</v>
      </c>
      <c r="G75" s="114">
        <v>610</v>
      </c>
      <c r="H75" s="114">
        <v>504</v>
      </c>
      <c r="I75" s="140">
        <v>509</v>
      </c>
      <c r="J75" s="115">
        <v>-18</v>
      </c>
      <c r="K75" s="116">
        <v>-3.5363457760314341</v>
      </c>
    </row>
    <row r="76" spans="1:11" ht="14.1" customHeight="1" x14ac:dyDescent="0.2">
      <c r="A76" s="306">
        <v>91</v>
      </c>
      <c r="B76" s="307" t="s">
        <v>317</v>
      </c>
      <c r="C76" s="308"/>
      <c r="D76" s="113">
        <v>0.58926342072409488</v>
      </c>
      <c r="E76" s="115">
        <v>118</v>
      </c>
      <c r="F76" s="114">
        <v>63</v>
      </c>
      <c r="G76" s="114">
        <v>104</v>
      </c>
      <c r="H76" s="114">
        <v>135</v>
      </c>
      <c r="I76" s="140">
        <v>110</v>
      </c>
      <c r="J76" s="115">
        <v>8</v>
      </c>
      <c r="K76" s="116">
        <v>7.2727272727272725</v>
      </c>
    </row>
    <row r="77" spans="1:11" ht="14.1" customHeight="1" x14ac:dyDescent="0.2">
      <c r="A77" s="306">
        <v>92</v>
      </c>
      <c r="B77" s="307" t="s">
        <v>318</v>
      </c>
      <c r="C77" s="308"/>
      <c r="D77" s="113">
        <v>1.8626716604244695</v>
      </c>
      <c r="E77" s="115">
        <v>373</v>
      </c>
      <c r="F77" s="114">
        <v>271</v>
      </c>
      <c r="G77" s="114">
        <v>400</v>
      </c>
      <c r="H77" s="114">
        <v>343</v>
      </c>
      <c r="I77" s="140">
        <v>466</v>
      </c>
      <c r="J77" s="115">
        <v>-93</v>
      </c>
      <c r="K77" s="116">
        <v>-19.957081545064376</v>
      </c>
    </row>
    <row r="78" spans="1:11" ht="14.1" customHeight="1" x14ac:dyDescent="0.2">
      <c r="A78" s="306">
        <v>93</v>
      </c>
      <c r="B78" s="307" t="s">
        <v>319</v>
      </c>
      <c r="C78" s="308"/>
      <c r="D78" s="113">
        <v>0.13982521847690388</v>
      </c>
      <c r="E78" s="115">
        <v>28</v>
      </c>
      <c r="F78" s="114">
        <v>30</v>
      </c>
      <c r="G78" s="114">
        <v>38</v>
      </c>
      <c r="H78" s="114">
        <v>16</v>
      </c>
      <c r="I78" s="140">
        <v>32</v>
      </c>
      <c r="J78" s="115">
        <v>-4</v>
      </c>
      <c r="K78" s="116">
        <v>-12.5</v>
      </c>
    </row>
    <row r="79" spans="1:11" ht="14.1" customHeight="1" x14ac:dyDescent="0.2">
      <c r="A79" s="306">
        <v>94</v>
      </c>
      <c r="B79" s="307" t="s">
        <v>320</v>
      </c>
      <c r="C79" s="308"/>
      <c r="D79" s="113">
        <v>1.6029962546816479</v>
      </c>
      <c r="E79" s="115">
        <v>321</v>
      </c>
      <c r="F79" s="114">
        <v>354</v>
      </c>
      <c r="G79" s="114">
        <v>501</v>
      </c>
      <c r="H79" s="114">
        <v>386</v>
      </c>
      <c r="I79" s="140">
        <v>528</v>
      </c>
      <c r="J79" s="115">
        <v>-207</v>
      </c>
      <c r="K79" s="116">
        <v>-39.204545454545453</v>
      </c>
    </row>
    <row r="80" spans="1:11" ht="14.1" customHeight="1" x14ac:dyDescent="0.2">
      <c r="A80" s="310" t="s">
        <v>321</v>
      </c>
      <c r="B80" s="311" t="s">
        <v>322</v>
      </c>
      <c r="C80" s="312"/>
      <c r="D80" s="125">
        <v>1.3183520599250935</v>
      </c>
      <c r="E80" s="143">
        <v>264</v>
      </c>
      <c r="F80" s="144">
        <v>58</v>
      </c>
      <c r="G80" s="144">
        <v>97</v>
      </c>
      <c r="H80" s="144">
        <v>91</v>
      </c>
      <c r="I80" s="145">
        <v>218</v>
      </c>
      <c r="J80" s="143">
        <v>46</v>
      </c>
      <c r="K80" s="146">
        <v>21.100917431192659</v>
      </c>
    </row>
    <row r="81" spans="1:11" s="269" customFormat="1" ht="11.25" customHeight="1" x14ac:dyDescent="0.15">
      <c r="A81" s="214" t="s">
        <v>122</v>
      </c>
      <c r="B81" s="271"/>
      <c r="C81" s="271"/>
      <c r="D81" s="272"/>
      <c r="E81" s="272"/>
      <c r="F81" s="272"/>
      <c r="G81" s="272"/>
      <c r="H81" s="272"/>
      <c r="I81" s="272"/>
      <c r="J81" s="150"/>
      <c r="K81" s="269" t="s">
        <v>45</v>
      </c>
    </row>
    <row r="82" spans="1:11" s="151" customFormat="1" ht="12.75" customHeight="1" x14ac:dyDescent="0.2">
      <c r="A82" s="277" t="s">
        <v>323</v>
      </c>
      <c r="B82" s="97"/>
      <c r="C82" s="97"/>
      <c r="D82" s="155"/>
      <c r="E82" s="156"/>
      <c r="F82" s="156"/>
      <c r="G82" s="156"/>
      <c r="H82" s="156"/>
      <c r="I82" s="156"/>
      <c r="J82" s="156"/>
      <c r="K82" s="157"/>
    </row>
    <row r="83" spans="1:11" ht="21.75" customHeight="1" x14ac:dyDescent="0.2">
      <c r="A83" s="656" t="s">
        <v>371</v>
      </c>
      <c r="B83" s="656"/>
      <c r="C83" s="656"/>
      <c r="D83" s="656"/>
      <c r="E83" s="656"/>
      <c r="F83" s="656"/>
      <c r="G83" s="656"/>
      <c r="H83" s="656"/>
      <c r="I83" s="656"/>
      <c r="J83" s="656"/>
      <c r="K83" s="656"/>
    </row>
    <row r="84" spans="1:11" s="406" customFormat="1" ht="21" customHeight="1" x14ac:dyDescent="0.2">
      <c r="A84" s="619" t="s">
        <v>324</v>
      </c>
      <c r="B84" s="619"/>
      <c r="C84" s="619"/>
      <c r="D84" s="619"/>
      <c r="E84" s="619"/>
      <c r="F84" s="619"/>
      <c r="G84" s="619"/>
      <c r="H84" s="619"/>
      <c r="I84" s="619"/>
      <c r="J84" s="619"/>
      <c r="K84" s="619"/>
    </row>
    <row r="85" spans="1:11" ht="11.25" x14ac:dyDescent="0.2">
      <c r="A85" s="619" t="s">
        <v>365</v>
      </c>
      <c r="B85" s="619"/>
      <c r="C85" s="619"/>
      <c r="D85" s="619"/>
      <c r="E85" s="619"/>
      <c r="F85" s="619"/>
      <c r="G85" s="619"/>
      <c r="H85" s="619"/>
      <c r="I85" s="619"/>
      <c r="J85" s="619"/>
      <c r="K85" s="619"/>
    </row>
    <row r="86" spans="1:11" ht="18" customHeight="1" x14ac:dyDescent="0.2">
      <c r="A86" s="619"/>
      <c r="B86" s="619"/>
      <c r="C86" s="619"/>
      <c r="D86" s="619"/>
      <c r="E86" s="619"/>
      <c r="F86" s="619"/>
      <c r="G86" s="619"/>
      <c r="H86" s="619"/>
      <c r="I86" s="619"/>
      <c r="J86" s="619"/>
      <c r="K86" s="619"/>
    </row>
    <row r="87" spans="1:11" ht="15.95" customHeight="1" x14ac:dyDescent="0.2">
      <c r="A87" s="407"/>
      <c r="B87" s="110"/>
      <c r="C87" s="110"/>
    </row>
  </sheetData>
  <mergeCells count="16">
    <mergeCell ref="A86:K86"/>
    <mergeCell ref="A3:K3"/>
    <mergeCell ref="A4:K4"/>
    <mergeCell ref="A5:E5"/>
    <mergeCell ref="A7:C10"/>
    <mergeCell ref="D7:D10"/>
    <mergeCell ref="E7:I7"/>
    <mergeCell ref="J7:K8"/>
    <mergeCell ref="E8:E9"/>
    <mergeCell ref="F8:F9"/>
    <mergeCell ref="G8:G9"/>
    <mergeCell ref="H8:H9"/>
    <mergeCell ref="I8:I9"/>
    <mergeCell ref="A83:K83"/>
    <mergeCell ref="A84:K84"/>
    <mergeCell ref="A85:K85"/>
  </mergeCells>
  <printOptions horizontalCentered="1"/>
  <pageMargins left="0.70866141732283461" right="0.31496062992125984" top="0.74803149606299213" bottom="0.74803149606299213" header="0.31496062992125984" footer="0.31496062992125984"/>
  <pageSetup paperSize="9" scale="76" fitToHeight="2" orientation="portrait" r:id="rId1"/>
  <headerFooter alignWithMargins="0"/>
  <rowBreaks count="1" manualBreakCount="1">
    <brk id="64" max="10"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8">
    <pageSetUpPr fitToPage="1"/>
  </sheetPr>
  <dimension ref="A1:Q88"/>
  <sheetViews>
    <sheetView showGridLines="0" zoomScaleNormal="100" workbookViewId="0">
      <selection activeCell="A2" sqref="A2"/>
    </sheetView>
  </sheetViews>
  <sheetFormatPr baseColWidth="10" defaultColWidth="8.85546875" defaultRowHeight="15.95" customHeight="1" x14ac:dyDescent="0.2"/>
  <cols>
    <col min="1" max="1" width="16.85546875" style="97" customWidth="1"/>
    <col min="2" max="2" width="9.7109375" style="155" customWidth="1"/>
    <col min="3" max="9" width="9.7109375" style="156" customWidth="1"/>
    <col min="10" max="10" width="9.7109375" style="157" customWidth="1"/>
    <col min="11" max="11" width="9.7109375" style="97" customWidth="1"/>
    <col min="12" max="12" width="9.7109375" style="156" customWidth="1"/>
    <col min="13" max="13" width="9.7109375" style="97" customWidth="1"/>
    <col min="14" max="16384" width="8.85546875" style="97"/>
  </cols>
  <sheetData>
    <row r="1" spans="1:13" s="91" customFormat="1" ht="36.75" customHeight="1" x14ac:dyDescent="0.2">
      <c r="A1" s="89" t="s">
        <v>78</v>
      </c>
      <c r="B1" s="89"/>
      <c r="C1" s="90"/>
      <c r="D1" s="90"/>
      <c r="E1" s="90"/>
      <c r="F1" s="90"/>
      <c r="G1" s="90"/>
      <c r="H1" s="89"/>
      <c r="I1" s="89"/>
      <c r="J1" s="89"/>
      <c r="K1" s="409"/>
      <c r="L1" s="89"/>
      <c r="M1" s="15" t="s">
        <v>6</v>
      </c>
    </row>
    <row r="2" spans="1:13" s="91" customFormat="1" ht="11.25" customHeight="1" x14ac:dyDescent="0.2">
      <c r="A2" s="93"/>
      <c r="B2" s="93"/>
      <c r="C2" s="93"/>
      <c r="D2" s="93"/>
      <c r="E2" s="93"/>
      <c r="F2" s="93"/>
      <c r="G2" s="93"/>
      <c r="H2" s="93"/>
      <c r="I2" s="93"/>
      <c r="J2" s="93"/>
      <c r="K2" s="93"/>
      <c r="L2" s="93"/>
      <c r="M2" s="93"/>
    </row>
    <row r="3" spans="1:13" s="94" customFormat="1" ht="24.95" customHeight="1" x14ac:dyDescent="0.2">
      <c r="A3" s="569" t="s">
        <v>372</v>
      </c>
      <c r="B3" s="570"/>
      <c r="C3" s="570"/>
      <c r="D3" s="570"/>
      <c r="E3" s="570"/>
      <c r="F3" s="570"/>
      <c r="G3" s="570"/>
      <c r="H3" s="570"/>
      <c r="I3" s="570"/>
      <c r="J3" s="570"/>
      <c r="K3" s="570"/>
    </row>
    <row r="4" spans="1:13" s="94" customFormat="1" ht="12" customHeight="1" x14ac:dyDescent="0.2">
      <c r="A4" s="410" t="s">
        <v>373</v>
      </c>
      <c r="B4" s="411"/>
      <c r="C4" s="411"/>
      <c r="D4" s="411"/>
      <c r="E4" s="411"/>
      <c r="F4" s="411"/>
      <c r="G4" s="411"/>
      <c r="H4" s="411"/>
      <c r="I4" s="411"/>
      <c r="J4" s="411"/>
      <c r="K4" s="411"/>
      <c r="L4" s="411"/>
      <c r="M4" s="411"/>
    </row>
    <row r="5" spans="1:13" s="94" customFormat="1" ht="12" customHeight="1" x14ac:dyDescent="0.2">
      <c r="A5" s="662" t="s">
        <v>374</v>
      </c>
      <c r="B5" s="662"/>
      <c r="C5" s="412"/>
      <c r="D5" s="412"/>
      <c r="E5" s="412"/>
      <c r="F5" s="413"/>
      <c r="G5" s="413"/>
      <c r="H5" s="413"/>
      <c r="I5" s="413"/>
      <c r="J5" s="413"/>
      <c r="K5" s="413"/>
      <c r="L5" s="413"/>
      <c r="M5" s="413"/>
    </row>
    <row r="6" spans="1:13" s="94" customFormat="1" ht="11.25" customHeight="1" x14ac:dyDescent="0.2">
      <c r="A6" s="227"/>
      <c r="B6" s="228"/>
      <c r="C6" s="228"/>
      <c r="D6" s="228"/>
      <c r="E6" s="228"/>
      <c r="F6" s="228"/>
      <c r="G6" s="228"/>
      <c r="H6" s="228"/>
      <c r="I6" s="228"/>
      <c r="J6" s="228"/>
      <c r="L6" s="228"/>
    </row>
    <row r="7" spans="1:13" s="91" customFormat="1" ht="33.950000000000003" customHeight="1" x14ac:dyDescent="0.2">
      <c r="A7" s="581" t="s">
        <v>375</v>
      </c>
      <c r="B7" s="663" t="s">
        <v>376</v>
      </c>
      <c r="C7" s="663"/>
      <c r="D7" s="663"/>
      <c r="E7" s="663"/>
      <c r="F7" s="663"/>
      <c r="G7" s="663"/>
      <c r="H7" s="664"/>
      <c r="I7" s="663" t="s">
        <v>377</v>
      </c>
      <c r="J7" s="663"/>
      <c r="K7" s="664"/>
      <c r="L7" s="659" t="s">
        <v>378</v>
      </c>
      <c r="M7" s="660"/>
    </row>
    <row r="8" spans="1:13" ht="23.85" customHeight="1" x14ac:dyDescent="0.2">
      <c r="A8" s="582"/>
      <c r="B8" s="414" t="s">
        <v>104</v>
      </c>
      <c r="C8" s="415" t="s">
        <v>106</v>
      </c>
      <c r="D8" s="415" t="s">
        <v>107</v>
      </c>
      <c r="E8" s="415" t="s">
        <v>379</v>
      </c>
      <c r="F8" s="415" t="s">
        <v>380</v>
      </c>
      <c r="G8" s="415" t="s">
        <v>108</v>
      </c>
      <c r="H8" s="416" t="s">
        <v>381</v>
      </c>
      <c r="I8" s="414" t="s">
        <v>104</v>
      </c>
      <c r="J8" s="414" t="s">
        <v>382</v>
      </c>
      <c r="K8" s="417" t="s">
        <v>383</v>
      </c>
      <c r="L8" s="418" t="s">
        <v>384</v>
      </c>
      <c r="M8" s="419" t="s">
        <v>385</v>
      </c>
    </row>
    <row r="9" spans="1:13" ht="12" customHeight="1" x14ac:dyDescent="0.2">
      <c r="A9" s="583"/>
      <c r="B9" s="100">
        <v>1</v>
      </c>
      <c r="C9" s="100">
        <v>2</v>
      </c>
      <c r="D9" s="100">
        <v>3</v>
      </c>
      <c r="E9" s="100">
        <v>4</v>
      </c>
      <c r="F9" s="100">
        <v>5</v>
      </c>
      <c r="G9" s="100">
        <v>6</v>
      </c>
      <c r="H9" s="100">
        <v>7</v>
      </c>
      <c r="I9" s="100">
        <v>8</v>
      </c>
      <c r="J9" s="100">
        <v>9</v>
      </c>
      <c r="K9" s="420">
        <v>10</v>
      </c>
      <c r="L9" s="421">
        <v>11</v>
      </c>
      <c r="M9" s="421">
        <v>12</v>
      </c>
    </row>
    <row r="10" spans="1:13" ht="11.1" customHeight="1" x14ac:dyDescent="0.2">
      <c r="A10" s="422" t="s">
        <v>386</v>
      </c>
      <c r="B10" s="115">
        <v>228107</v>
      </c>
      <c r="C10" s="114">
        <v>110986</v>
      </c>
      <c r="D10" s="114">
        <v>117121</v>
      </c>
      <c r="E10" s="114">
        <v>177741</v>
      </c>
      <c r="F10" s="114">
        <v>48010</v>
      </c>
      <c r="G10" s="114">
        <v>27451</v>
      </c>
      <c r="H10" s="114">
        <v>58801</v>
      </c>
      <c r="I10" s="115">
        <v>31736</v>
      </c>
      <c r="J10" s="114">
        <v>24732</v>
      </c>
      <c r="K10" s="114">
        <v>7004</v>
      </c>
      <c r="L10" s="423">
        <v>22571</v>
      </c>
      <c r="M10" s="424">
        <v>19617</v>
      </c>
    </row>
    <row r="11" spans="1:13" ht="11.1" customHeight="1" x14ac:dyDescent="0.2">
      <c r="A11" s="422" t="s">
        <v>387</v>
      </c>
      <c r="B11" s="115">
        <v>227640</v>
      </c>
      <c r="C11" s="114">
        <v>110152</v>
      </c>
      <c r="D11" s="114">
        <v>117488</v>
      </c>
      <c r="E11" s="114">
        <v>176748</v>
      </c>
      <c r="F11" s="114">
        <v>48526</v>
      </c>
      <c r="G11" s="114">
        <v>26538</v>
      </c>
      <c r="H11" s="114">
        <v>59085</v>
      </c>
      <c r="I11" s="115">
        <v>32612</v>
      </c>
      <c r="J11" s="114">
        <v>25493</v>
      </c>
      <c r="K11" s="114">
        <v>7119</v>
      </c>
      <c r="L11" s="423">
        <v>15231</v>
      </c>
      <c r="M11" s="424">
        <v>16569</v>
      </c>
    </row>
    <row r="12" spans="1:13" ht="15" customHeight="1" x14ac:dyDescent="0.2">
      <c r="A12" s="422" t="s">
        <v>388</v>
      </c>
      <c r="B12" s="115">
        <v>226793</v>
      </c>
      <c r="C12" s="114">
        <v>109889</v>
      </c>
      <c r="D12" s="114">
        <v>116904</v>
      </c>
      <c r="E12" s="114">
        <v>173661</v>
      </c>
      <c r="F12" s="114">
        <v>51382</v>
      </c>
      <c r="G12" s="114">
        <v>24921</v>
      </c>
      <c r="H12" s="114">
        <v>59627</v>
      </c>
      <c r="I12" s="115">
        <v>31673</v>
      </c>
      <c r="J12" s="114">
        <v>24740</v>
      </c>
      <c r="K12" s="114">
        <v>6933</v>
      </c>
      <c r="L12" s="423">
        <v>17977</v>
      </c>
      <c r="M12" s="424">
        <v>19076</v>
      </c>
    </row>
    <row r="13" spans="1:13" s="110" customFormat="1" ht="11.1" customHeight="1" x14ac:dyDescent="0.2">
      <c r="A13" s="422" t="s">
        <v>389</v>
      </c>
      <c r="B13" s="115">
        <v>230313</v>
      </c>
      <c r="C13" s="114">
        <v>112332</v>
      </c>
      <c r="D13" s="114">
        <v>117981</v>
      </c>
      <c r="E13" s="114">
        <v>175528</v>
      </c>
      <c r="F13" s="114">
        <v>53111</v>
      </c>
      <c r="G13" s="114">
        <v>24429</v>
      </c>
      <c r="H13" s="114">
        <v>61300</v>
      </c>
      <c r="I13" s="115">
        <v>32523</v>
      </c>
      <c r="J13" s="114">
        <v>25199</v>
      </c>
      <c r="K13" s="114">
        <v>7324</v>
      </c>
      <c r="L13" s="423">
        <v>17585</v>
      </c>
      <c r="M13" s="424">
        <v>14248</v>
      </c>
    </row>
    <row r="14" spans="1:13" ht="11.1" customHeight="1" x14ac:dyDescent="0.2">
      <c r="A14" s="422" t="s">
        <v>390</v>
      </c>
      <c r="B14" s="115">
        <v>234897</v>
      </c>
      <c r="C14" s="114">
        <v>115042</v>
      </c>
      <c r="D14" s="114">
        <v>119855</v>
      </c>
      <c r="E14" s="114">
        <v>179068</v>
      </c>
      <c r="F14" s="114">
        <v>54465</v>
      </c>
      <c r="G14" s="114">
        <v>26176</v>
      </c>
      <c r="H14" s="114">
        <v>62179</v>
      </c>
      <c r="I14" s="115">
        <v>31751</v>
      </c>
      <c r="J14" s="114">
        <v>24083</v>
      </c>
      <c r="K14" s="114">
        <v>7668</v>
      </c>
      <c r="L14" s="423">
        <v>23417</v>
      </c>
      <c r="M14" s="424">
        <v>19423</v>
      </c>
    </row>
    <row r="15" spans="1:13" ht="11.1" customHeight="1" x14ac:dyDescent="0.2">
      <c r="A15" s="422" t="s">
        <v>387</v>
      </c>
      <c r="B15" s="115">
        <v>233772</v>
      </c>
      <c r="C15" s="114">
        <v>113664</v>
      </c>
      <c r="D15" s="114">
        <v>120108</v>
      </c>
      <c r="E15" s="114">
        <v>178639</v>
      </c>
      <c r="F15" s="114">
        <v>54921</v>
      </c>
      <c r="G15" s="114">
        <v>25469</v>
      </c>
      <c r="H15" s="114">
        <v>62285</v>
      </c>
      <c r="I15" s="115">
        <v>32783</v>
      </c>
      <c r="J15" s="114">
        <v>25118</v>
      </c>
      <c r="K15" s="114">
        <v>7665</v>
      </c>
      <c r="L15" s="423">
        <v>15152</v>
      </c>
      <c r="M15" s="424">
        <v>16711</v>
      </c>
    </row>
    <row r="16" spans="1:13" ht="15" customHeight="1" x14ac:dyDescent="0.2">
      <c r="A16" s="422" t="s">
        <v>391</v>
      </c>
      <c r="B16" s="115">
        <v>233493</v>
      </c>
      <c r="C16" s="114">
        <v>113660</v>
      </c>
      <c r="D16" s="114">
        <v>119833</v>
      </c>
      <c r="E16" s="114">
        <v>176919</v>
      </c>
      <c r="F16" s="114">
        <v>56342</v>
      </c>
      <c r="G16" s="114">
        <v>24484</v>
      </c>
      <c r="H16" s="114">
        <v>62731</v>
      </c>
      <c r="I16" s="115">
        <v>31346</v>
      </c>
      <c r="J16" s="114">
        <v>23968</v>
      </c>
      <c r="K16" s="114">
        <v>7378</v>
      </c>
      <c r="L16" s="423">
        <v>17827</v>
      </c>
      <c r="M16" s="424">
        <v>18213</v>
      </c>
    </row>
    <row r="17" spans="1:13" s="110" customFormat="1" ht="11.1" customHeight="1" x14ac:dyDescent="0.2">
      <c r="A17" s="422" t="s">
        <v>389</v>
      </c>
      <c r="B17" s="115">
        <v>235304</v>
      </c>
      <c r="C17" s="114">
        <v>115141</v>
      </c>
      <c r="D17" s="114">
        <v>120163</v>
      </c>
      <c r="E17" s="114">
        <v>177555</v>
      </c>
      <c r="F17" s="114">
        <v>57502</v>
      </c>
      <c r="G17" s="114">
        <v>23547</v>
      </c>
      <c r="H17" s="114">
        <v>64059</v>
      </c>
      <c r="I17" s="115">
        <v>32207</v>
      </c>
      <c r="J17" s="114">
        <v>24497</v>
      </c>
      <c r="K17" s="114">
        <v>7710</v>
      </c>
      <c r="L17" s="423">
        <v>15598</v>
      </c>
      <c r="M17" s="424">
        <v>14012</v>
      </c>
    </row>
    <row r="18" spans="1:13" ht="11.1" customHeight="1" x14ac:dyDescent="0.2">
      <c r="A18" s="422" t="s">
        <v>390</v>
      </c>
      <c r="B18" s="115">
        <v>238116</v>
      </c>
      <c r="C18" s="114">
        <v>116555</v>
      </c>
      <c r="D18" s="114">
        <v>121561</v>
      </c>
      <c r="E18" s="114">
        <v>179607</v>
      </c>
      <c r="F18" s="114">
        <v>58190</v>
      </c>
      <c r="G18" s="114">
        <v>24493</v>
      </c>
      <c r="H18" s="114">
        <v>65054</v>
      </c>
      <c r="I18" s="115">
        <v>31743</v>
      </c>
      <c r="J18" s="114">
        <v>23597</v>
      </c>
      <c r="K18" s="114">
        <v>8146</v>
      </c>
      <c r="L18" s="423">
        <v>21121</v>
      </c>
      <c r="M18" s="424">
        <v>18808</v>
      </c>
    </row>
    <row r="19" spans="1:13" ht="11.1" customHeight="1" x14ac:dyDescent="0.2">
      <c r="A19" s="422" t="s">
        <v>387</v>
      </c>
      <c r="B19" s="115">
        <v>237459</v>
      </c>
      <c r="C19" s="114">
        <v>115541</v>
      </c>
      <c r="D19" s="114">
        <v>121918</v>
      </c>
      <c r="E19" s="114">
        <v>178496</v>
      </c>
      <c r="F19" s="114">
        <v>58849</v>
      </c>
      <c r="G19" s="114">
        <v>23585</v>
      </c>
      <c r="H19" s="114">
        <v>65266</v>
      </c>
      <c r="I19" s="115">
        <v>33056</v>
      </c>
      <c r="J19" s="114">
        <v>24735</v>
      </c>
      <c r="K19" s="114">
        <v>8321</v>
      </c>
      <c r="L19" s="423">
        <v>14934</v>
      </c>
      <c r="M19" s="424">
        <v>16263</v>
      </c>
    </row>
    <row r="20" spans="1:13" ht="15" customHeight="1" x14ac:dyDescent="0.2">
      <c r="A20" s="422" t="s">
        <v>392</v>
      </c>
      <c r="B20" s="115">
        <v>236441</v>
      </c>
      <c r="C20" s="114">
        <v>115082</v>
      </c>
      <c r="D20" s="114">
        <v>121359</v>
      </c>
      <c r="E20" s="114">
        <v>176944</v>
      </c>
      <c r="F20" s="114">
        <v>58641</v>
      </c>
      <c r="G20" s="114">
        <v>22007</v>
      </c>
      <c r="H20" s="114">
        <v>65974</v>
      </c>
      <c r="I20" s="115">
        <v>32605</v>
      </c>
      <c r="J20" s="114">
        <v>24418</v>
      </c>
      <c r="K20" s="114">
        <v>8187</v>
      </c>
      <c r="L20" s="423">
        <v>16746</v>
      </c>
      <c r="M20" s="424">
        <v>18281</v>
      </c>
    </row>
    <row r="21" spans="1:13" s="110" customFormat="1" ht="11.1" customHeight="1" x14ac:dyDescent="0.2">
      <c r="A21" s="422" t="s">
        <v>389</v>
      </c>
      <c r="B21" s="115">
        <v>238686</v>
      </c>
      <c r="C21" s="114">
        <v>116742</v>
      </c>
      <c r="D21" s="114">
        <v>121944</v>
      </c>
      <c r="E21" s="114">
        <v>178010</v>
      </c>
      <c r="F21" s="114">
        <v>59754</v>
      </c>
      <c r="G21" s="114">
        <v>21076</v>
      </c>
      <c r="H21" s="114">
        <v>67373</v>
      </c>
      <c r="I21" s="115">
        <v>33376</v>
      </c>
      <c r="J21" s="114">
        <v>24972</v>
      </c>
      <c r="K21" s="114">
        <v>8404</v>
      </c>
      <c r="L21" s="423">
        <v>16176</v>
      </c>
      <c r="M21" s="424">
        <v>13988</v>
      </c>
    </row>
    <row r="22" spans="1:13" ht="11.1" customHeight="1" x14ac:dyDescent="0.2">
      <c r="A22" s="422" t="s">
        <v>390</v>
      </c>
      <c r="B22" s="115">
        <v>242927</v>
      </c>
      <c r="C22" s="114">
        <v>118881</v>
      </c>
      <c r="D22" s="114">
        <v>124046</v>
      </c>
      <c r="E22" s="114">
        <v>179214</v>
      </c>
      <c r="F22" s="114">
        <v>61540</v>
      </c>
      <c r="G22" s="114">
        <v>22519</v>
      </c>
      <c r="H22" s="114">
        <v>68505</v>
      </c>
      <c r="I22" s="115">
        <v>32751</v>
      </c>
      <c r="J22" s="114">
        <v>24096</v>
      </c>
      <c r="K22" s="114">
        <v>8655</v>
      </c>
      <c r="L22" s="423">
        <v>21475</v>
      </c>
      <c r="M22" s="424">
        <v>18393</v>
      </c>
    </row>
    <row r="23" spans="1:13" ht="11.1" customHeight="1" x14ac:dyDescent="0.2">
      <c r="A23" s="422" t="s">
        <v>387</v>
      </c>
      <c r="B23" s="115">
        <v>242081</v>
      </c>
      <c r="C23" s="114">
        <v>117937</v>
      </c>
      <c r="D23" s="114">
        <v>124144</v>
      </c>
      <c r="E23" s="114">
        <v>177826</v>
      </c>
      <c r="F23" s="114">
        <v>62088</v>
      </c>
      <c r="G23" s="114">
        <v>21608</v>
      </c>
      <c r="H23" s="114">
        <v>68974</v>
      </c>
      <c r="I23" s="115">
        <v>33255</v>
      </c>
      <c r="J23" s="114">
        <v>24655</v>
      </c>
      <c r="K23" s="114">
        <v>8600</v>
      </c>
      <c r="L23" s="423">
        <v>14398</v>
      </c>
      <c r="M23" s="424">
        <v>15319</v>
      </c>
    </row>
    <row r="24" spans="1:13" ht="15" customHeight="1" x14ac:dyDescent="0.2">
      <c r="A24" s="422" t="s">
        <v>393</v>
      </c>
      <c r="B24" s="115">
        <v>241904</v>
      </c>
      <c r="C24" s="114">
        <v>118071</v>
      </c>
      <c r="D24" s="114">
        <v>123833</v>
      </c>
      <c r="E24" s="114">
        <v>177285</v>
      </c>
      <c r="F24" s="114">
        <v>62468</v>
      </c>
      <c r="G24" s="114">
        <v>20294</v>
      </c>
      <c r="H24" s="114">
        <v>69802</v>
      </c>
      <c r="I24" s="115">
        <v>32732</v>
      </c>
      <c r="J24" s="114">
        <v>24288</v>
      </c>
      <c r="K24" s="114">
        <v>8444</v>
      </c>
      <c r="L24" s="423">
        <v>16367</v>
      </c>
      <c r="M24" s="424">
        <v>16996</v>
      </c>
    </row>
    <row r="25" spans="1:13" s="110" customFormat="1" ht="11.1" customHeight="1" x14ac:dyDescent="0.2">
      <c r="A25" s="422" t="s">
        <v>389</v>
      </c>
      <c r="B25" s="115">
        <v>243677</v>
      </c>
      <c r="C25" s="114">
        <v>119527</v>
      </c>
      <c r="D25" s="114">
        <v>124150</v>
      </c>
      <c r="E25" s="114">
        <v>177964</v>
      </c>
      <c r="F25" s="114">
        <v>63606</v>
      </c>
      <c r="G25" s="114">
        <v>19348</v>
      </c>
      <c r="H25" s="114">
        <v>71050</v>
      </c>
      <c r="I25" s="115">
        <v>33539</v>
      </c>
      <c r="J25" s="114">
        <v>24770</v>
      </c>
      <c r="K25" s="114">
        <v>8769</v>
      </c>
      <c r="L25" s="423">
        <v>15601</v>
      </c>
      <c r="M25" s="424">
        <v>14060</v>
      </c>
    </row>
    <row r="26" spans="1:13" ht="11.1" customHeight="1" x14ac:dyDescent="0.2">
      <c r="A26" s="422" t="s">
        <v>390</v>
      </c>
      <c r="B26" s="115">
        <v>246523</v>
      </c>
      <c r="C26" s="114">
        <v>120995</v>
      </c>
      <c r="D26" s="114">
        <v>125528</v>
      </c>
      <c r="E26" s="114">
        <v>181066</v>
      </c>
      <c r="F26" s="114">
        <v>65153</v>
      </c>
      <c r="G26" s="114">
        <v>20720</v>
      </c>
      <c r="H26" s="114">
        <v>71377</v>
      </c>
      <c r="I26" s="115">
        <v>33063</v>
      </c>
      <c r="J26" s="114">
        <v>24029</v>
      </c>
      <c r="K26" s="114">
        <v>9034</v>
      </c>
      <c r="L26" s="423">
        <v>20995</v>
      </c>
      <c r="M26" s="424">
        <v>18731</v>
      </c>
    </row>
    <row r="27" spans="1:13" ht="11.1" customHeight="1" x14ac:dyDescent="0.2">
      <c r="A27" s="422" t="s">
        <v>387</v>
      </c>
      <c r="B27" s="115">
        <v>245399</v>
      </c>
      <c r="C27" s="114">
        <v>119952</v>
      </c>
      <c r="D27" s="114">
        <v>125447</v>
      </c>
      <c r="E27" s="114">
        <v>179352</v>
      </c>
      <c r="F27" s="114">
        <v>65861</v>
      </c>
      <c r="G27" s="114">
        <v>19882</v>
      </c>
      <c r="H27" s="114">
        <v>71327</v>
      </c>
      <c r="I27" s="115">
        <v>33728</v>
      </c>
      <c r="J27" s="114">
        <v>24600</v>
      </c>
      <c r="K27" s="114">
        <v>9128</v>
      </c>
      <c r="L27" s="423">
        <v>14630</v>
      </c>
      <c r="M27" s="424">
        <v>15857</v>
      </c>
    </row>
    <row r="28" spans="1:13" ht="15" customHeight="1" x14ac:dyDescent="0.2">
      <c r="A28" s="422" t="s">
        <v>394</v>
      </c>
      <c r="B28" s="115">
        <v>245009</v>
      </c>
      <c r="C28" s="114">
        <v>119707</v>
      </c>
      <c r="D28" s="114">
        <v>125302</v>
      </c>
      <c r="E28" s="114">
        <v>178449</v>
      </c>
      <c r="F28" s="114">
        <v>66428</v>
      </c>
      <c r="G28" s="114">
        <v>18626</v>
      </c>
      <c r="H28" s="114">
        <v>71641</v>
      </c>
      <c r="I28" s="115">
        <v>31845</v>
      </c>
      <c r="J28" s="114">
        <v>23092</v>
      </c>
      <c r="K28" s="114">
        <v>8753</v>
      </c>
      <c r="L28" s="423">
        <v>17714</v>
      </c>
      <c r="M28" s="424">
        <v>18397</v>
      </c>
    </row>
    <row r="29" spans="1:13" s="110" customFormat="1" ht="11.1" customHeight="1" x14ac:dyDescent="0.2">
      <c r="A29" s="422" t="s">
        <v>389</v>
      </c>
      <c r="B29" s="115">
        <v>246850</v>
      </c>
      <c r="C29" s="114">
        <v>121207</v>
      </c>
      <c r="D29" s="114">
        <v>125643</v>
      </c>
      <c r="E29" s="114">
        <v>178957</v>
      </c>
      <c r="F29" s="114">
        <v>67781</v>
      </c>
      <c r="G29" s="114">
        <v>17667</v>
      </c>
      <c r="H29" s="114">
        <v>72706</v>
      </c>
      <c r="I29" s="115">
        <v>33033</v>
      </c>
      <c r="J29" s="114">
        <v>23932</v>
      </c>
      <c r="K29" s="114">
        <v>9101</v>
      </c>
      <c r="L29" s="423">
        <v>16257</v>
      </c>
      <c r="M29" s="424">
        <v>14527</v>
      </c>
    </row>
    <row r="30" spans="1:13" ht="11.1" customHeight="1" x14ac:dyDescent="0.2">
      <c r="A30" s="422" t="s">
        <v>390</v>
      </c>
      <c r="B30" s="115">
        <v>251160</v>
      </c>
      <c r="C30" s="114">
        <v>123550</v>
      </c>
      <c r="D30" s="114">
        <v>127610</v>
      </c>
      <c r="E30" s="114">
        <v>181612</v>
      </c>
      <c r="F30" s="114">
        <v>69522</v>
      </c>
      <c r="G30" s="114">
        <v>19222</v>
      </c>
      <c r="H30" s="114">
        <v>73398</v>
      </c>
      <c r="I30" s="115">
        <v>32743</v>
      </c>
      <c r="J30" s="114">
        <v>23311</v>
      </c>
      <c r="K30" s="114">
        <v>9432</v>
      </c>
      <c r="L30" s="423">
        <v>22426</v>
      </c>
      <c r="M30" s="424">
        <v>18728</v>
      </c>
    </row>
    <row r="31" spans="1:13" ht="11.1" customHeight="1" x14ac:dyDescent="0.2">
      <c r="A31" s="422" t="s">
        <v>387</v>
      </c>
      <c r="B31" s="115">
        <v>250704</v>
      </c>
      <c r="C31" s="114">
        <v>123284</v>
      </c>
      <c r="D31" s="114">
        <v>127420</v>
      </c>
      <c r="E31" s="114">
        <v>180152</v>
      </c>
      <c r="F31" s="114">
        <v>70535</v>
      </c>
      <c r="G31" s="114">
        <v>18637</v>
      </c>
      <c r="H31" s="114">
        <v>73374</v>
      </c>
      <c r="I31" s="115">
        <v>33665</v>
      </c>
      <c r="J31" s="114">
        <v>24071</v>
      </c>
      <c r="K31" s="114">
        <v>9594</v>
      </c>
      <c r="L31" s="423">
        <v>15481</v>
      </c>
      <c r="M31" s="424">
        <v>15918</v>
      </c>
    </row>
    <row r="32" spans="1:13" ht="15" customHeight="1" x14ac:dyDescent="0.2">
      <c r="A32" s="422" t="s">
        <v>395</v>
      </c>
      <c r="B32" s="115">
        <v>250342</v>
      </c>
      <c r="C32" s="114">
        <v>123202</v>
      </c>
      <c r="D32" s="114">
        <v>127140</v>
      </c>
      <c r="E32" s="114">
        <v>179524</v>
      </c>
      <c r="F32" s="114">
        <v>70809</v>
      </c>
      <c r="G32" s="114">
        <v>17714</v>
      </c>
      <c r="H32" s="114">
        <v>73843</v>
      </c>
      <c r="I32" s="115">
        <v>33226</v>
      </c>
      <c r="J32" s="114">
        <v>23809</v>
      </c>
      <c r="K32" s="114">
        <v>9417</v>
      </c>
      <c r="L32" s="423">
        <v>17941</v>
      </c>
      <c r="M32" s="424">
        <v>18205</v>
      </c>
    </row>
    <row r="33" spans="1:13" s="110" customFormat="1" ht="11.1" customHeight="1" x14ac:dyDescent="0.2">
      <c r="A33" s="422" t="s">
        <v>389</v>
      </c>
      <c r="B33" s="115">
        <v>252362</v>
      </c>
      <c r="C33" s="114">
        <v>124677</v>
      </c>
      <c r="D33" s="114">
        <v>127685</v>
      </c>
      <c r="E33" s="114">
        <v>180062</v>
      </c>
      <c r="F33" s="114">
        <v>72298</v>
      </c>
      <c r="G33" s="114">
        <v>17367</v>
      </c>
      <c r="H33" s="114">
        <v>74977</v>
      </c>
      <c r="I33" s="115">
        <v>34434</v>
      </c>
      <c r="J33" s="114">
        <v>24614</v>
      </c>
      <c r="K33" s="114">
        <v>9820</v>
      </c>
      <c r="L33" s="423">
        <v>18073</v>
      </c>
      <c r="M33" s="424">
        <v>16074</v>
      </c>
    </row>
    <row r="34" spans="1:13" ht="11.1" customHeight="1" x14ac:dyDescent="0.2">
      <c r="A34" s="422" t="s">
        <v>390</v>
      </c>
      <c r="B34" s="115">
        <v>256773</v>
      </c>
      <c r="C34" s="114">
        <v>127009</v>
      </c>
      <c r="D34" s="114">
        <v>129764</v>
      </c>
      <c r="E34" s="114">
        <v>182807</v>
      </c>
      <c r="F34" s="114">
        <v>73965</v>
      </c>
      <c r="G34" s="114">
        <v>19497</v>
      </c>
      <c r="H34" s="114">
        <v>75759</v>
      </c>
      <c r="I34" s="115">
        <v>34224</v>
      </c>
      <c r="J34" s="114">
        <v>24014</v>
      </c>
      <c r="K34" s="114">
        <v>10210</v>
      </c>
      <c r="L34" s="423">
        <v>22666</v>
      </c>
      <c r="M34" s="424">
        <v>19103</v>
      </c>
    </row>
    <row r="35" spans="1:13" ht="11.1" customHeight="1" x14ac:dyDescent="0.2">
      <c r="A35" s="422" t="s">
        <v>387</v>
      </c>
      <c r="B35" s="115">
        <v>256264</v>
      </c>
      <c r="C35" s="114">
        <v>126740</v>
      </c>
      <c r="D35" s="114">
        <v>129524</v>
      </c>
      <c r="E35" s="114">
        <v>181630</v>
      </c>
      <c r="F35" s="114">
        <v>74633</v>
      </c>
      <c r="G35" s="114">
        <v>18940</v>
      </c>
      <c r="H35" s="114">
        <v>75997</v>
      </c>
      <c r="I35" s="115">
        <v>34946</v>
      </c>
      <c r="J35" s="114">
        <v>24544</v>
      </c>
      <c r="K35" s="114">
        <v>10402</v>
      </c>
      <c r="L35" s="423">
        <v>15283</v>
      </c>
      <c r="M35" s="424">
        <v>15693</v>
      </c>
    </row>
    <row r="36" spans="1:13" ht="15" customHeight="1" x14ac:dyDescent="0.2">
      <c r="A36" s="422" t="s">
        <v>396</v>
      </c>
      <c r="B36" s="115">
        <v>256180</v>
      </c>
      <c r="C36" s="114">
        <v>126958</v>
      </c>
      <c r="D36" s="114">
        <v>129222</v>
      </c>
      <c r="E36" s="114">
        <v>181199</v>
      </c>
      <c r="F36" s="114">
        <v>74981</v>
      </c>
      <c r="G36" s="114">
        <v>18297</v>
      </c>
      <c r="H36" s="114">
        <v>76300</v>
      </c>
      <c r="I36" s="115">
        <v>34129</v>
      </c>
      <c r="J36" s="114">
        <v>23865</v>
      </c>
      <c r="K36" s="114">
        <v>10264</v>
      </c>
      <c r="L36" s="423">
        <v>19529</v>
      </c>
      <c r="M36" s="424">
        <v>19678</v>
      </c>
    </row>
    <row r="37" spans="1:13" s="110" customFormat="1" ht="11.1" customHeight="1" x14ac:dyDescent="0.2">
      <c r="A37" s="422" t="s">
        <v>389</v>
      </c>
      <c r="B37" s="115">
        <v>258758</v>
      </c>
      <c r="C37" s="114">
        <v>128893</v>
      </c>
      <c r="D37" s="114">
        <v>129865</v>
      </c>
      <c r="E37" s="114">
        <v>182205</v>
      </c>
      <c r="F37" s="114">
        <v>76553</v>
      </c>
      <c r="G37" s="114">
        <v>18071</v>
      </c>
      <c r="H37" s="114">
        <v>77726</v>
      </c>
      <c r="I37" s="115">
        <v>35022</v>
      </c>
      <c r="J37" s="114">
        <v>24554</v>
      </c>
      <c r="K37" s="114">
        <v>10468</v>
      </c>
      <c r="L37" s="423">
        <v>17708</v>
      </c>
      <c r="M37" s="424">
        <v>15300</v>
      </c>
    </row>
    <row r="38" spans="1:13" ht="11.1" customHeight="1" x14ac:dyDescent="0.2">
      <c r="A38" s="425" t="s">
        <v>390</v>
      </c>
      <c r="B38" s="115">
        <v>263764</v>
      </c>
      <c r="C38" s="114">
        <v>131408</v>
      </c>
      <c r="D38" s="114">
        <v>132356</v>
      </c>
      <c r="E38" s="114">
        <v>185074</v>
      </c>
      <c r="F38" s="114">
        <v>78690</v>
      </c>
      <c r="G38" s="114">
        <v>20711</v>
      </c>
      <c r="H38" s="114">
        <v>78392</v>
      </c>
      <c r="I38" s="115">
        <v>34698</v>
      </c>
      <c r="J38" s="114">
        <v>23796</v>
      </c>
      <c r="K38" s="114">
        <v>10902</v>
      </c>
      <c r="L38" s="423">
        <v>23937</v>
      </c>
      <c r="M38" s="424">
        <v>19652</v>
      </c>
    </row>
    <row r="39" spans="1:13" ht="11.1" customHeight="1" x14ac:dyDescent="0.2">
      <c r="A39" s="422" t="s">
        <v>387</v>
      </c>
      <c r="B39" s="115">
        <v>264742</v>
      </c>
      <c r="C39" s="114">
        <v>131625</v>
      </c>
      <c r="D39" s="114">
        <v>133117</v>
      </c>
      <c r="E39" s="114">
        <v>185074</v>
      </c>
      <c r="F39" s="114">
        <v>79668</v>
      </c>
      <c r="G39" s="114">
        <v>20573</v>
      </c>
      <c r="H39" s="114">
        <v>79076</v>
      </c>
      <c r="I39" s="115">
        <v>35553</v>
      </c>
      <c r="J39" s="114">
        <v>24501</v>
      </c>
      <c r="K39" s="114">
        <v>11052</v>
      </c>
      <c r="L39" s="423">
        <v>16421</v>
      </c>
      <c r="M39" s="424">
        <v>16593</v>
      </c>
    </row>
    <row r="40" spans="1:13" ht="15" customHeight="1" x14ac:dyDescent="0.2">
      <c r="A40" s="425" t="s">
        <v>397</v>
      </c>
      <c r="B40" s="115">
        <v>264160</v>
      </c>
      <c r="C40" s="114">
        <v>131404</v>
      </c>
      <c r="D40" s="114">
        <v>132756</v>
      </c>
      <c r="E40" s="114">
        <v>184344</v>
      </c>
      <c r="F40" s="114">
        <v>79816</v>
      </c>
      <c r="G40" s="114">
        <v>20052</v>
      </c>
      <c r="H40" s="114">
        <v>79078</v>
      </c>
      <c r="I40" s="115">
        <v>35014</v>
      </c>
      <c r="J40" s="114">
        <v>24029</v>
      </c>
      <c r="K40" s="114">
        <v>10985</v>
      </c>
      <c r="L40" s="423">
        <v>20552</v>
      </c>
      <c r="M40" s="424">
        <v>20496</v>
      </c>
    </row>
    <row r="41" spans="1:13" s="110" customFormat="1" ht="11.1" customHeight="1" x14ac:dyDescent="0.2">
      <c r="A41" s="422" t="s">
        <v>389</v>
      </c>
      <c r="B41" s="115">
        <v>265827</v>
      </c>
      <c r="C41" s="114">
        <v>132798</v>
      </c>
      <c r="D41" s="114">
        <v>133029</v>
      </c>
      <c r="E41" s="114">
        <v>184771</v>
      </c>
      <c r="F41" s="114">
        <v>81056</v>
      </c>
      <c r="G41" s="114">
        <v>19831</v>
      </c>
      <c r="H41" s="114">
        <v>79948</v>
      </c>
      <c r="I41" s="115">
        <v>36223</v>
      </c>
      <c r="J41" s="114">
        <v>24943</v>
      </c>
      <c r="K41" s="114">
        <v>11280</v>
      </c>
      <c r="L41" s="423">
        <v>18267</v>
      </c>
      <c r="M41" s="424">
        <v>16765</v>
      </c>
    </row>
    <row r="42" spans="1:13" ht="11.1" customHeight="1" x14ac:dyDescent="0.2">
      <c r="A42" s="422" t="s">
        <v>390</v>
      </c>
      <c r="B42" s="115">
        <v>270676</v>
      </c>
      <c r="C42" s="114">
        <v>135528</v>
      </c>
      <c r="D42" s="114">
        <v>135148</v>
      </c>
      <c r="E42" s="114">
        <v>188299</v>
      </c>
      <c r="F42" s="114">
        <v>82377</v>
      </c>
      <c r="G42" s="114">
        <v>22500</v>
      </c>
      <c r="H42" s="114">
        <v>80650</v>
      </c>
      <c r="I42" s="115">
        <v>35630</v>
      </c>
      <c r="J42" s="114">
        <v>23964</v>
      </c>
      <c r="K42" s="114">
        <v>11666</v>
      </c>
      <c r="L42" s="423">
        <v>24004</v>
      </c>
      <c r="M42" s="424">
        <v>19975</v>
      </c>
    </row>
    <row r="43" spans="1:13" ht="11.1" customHeight="1" x14ac:dyDescent="0.2">
      <c r="A43" s="422" t="s">
        <v>387</v>
      </c>
      <c r="B43" s="115">
        <v>269966</v>
      </c>
      <c r="C43" s="114">
        <v>135144</v>
      </c>
      <c r="D43" s="114">
        <v>134822</v>
      </c>
      <c r="E43" s="114">
        <v>186867</v>
      </c>
      <c r="F43" s="114">
        <v>83099</v>
      </c>
      <c r="G43" s="114">
        <v>22324</v>
      </c>
      <c r="H43" s="114">
        <v>80648</v>
      </c>
      <c r="I43" s="115">
        <v>36038</v>
      </c>
      <c r="J43" s="114">
        <v>24193</v>
      </c>
      <c r="K43" s="114">
        <v>11845</v>
      </c>
      <c r="L43" s="423">
        <v>17290</v>
      </c>
      <c r="M43" s="424">
        <v>17316</v>
      </c>
    </row>
    <row r="44" spans="1:13" ht="15" customHeight="1" x14ac:dyDescent="0.2">
      <c r="A44" s="422" t="s">
        <v>398</v>
      </c>
      <c r="B44" s="115">
        <v>268670</v>
      </c>
      <c r="C44" s="114">
        <v>134993</v>
      </c>
      <c r="D44" s="114">
        <v>133677</v>
      </c>
      <c r="E44" s="114">
        <v>185854</v>
      </c>
      <c r="F44" s="114">
        <v>82816</v>
      </c>
      <c r="G44" s="114">
        <v>21889</v>
      </c>
      <c r="H44" s="114">
        <v>80591</v>
      </c>
      <c r="I44" s="115">
        <v>35545</v>
      </c>
      <c r="J44" s="114">
        <v>23792</v>
      </c>
      <c r="K44" s="114">
        <v>11753</v>
      </c>
      <c r="L44" s="423">
        <v>19404</v>
      </c>
      <c r="M44" s="424">
        <v>20976</v>
      </c>
    </row>
    <row r="45" spans="1:13" s="110" customFormat="1" ht="11.1" customHeight="1" x14ac:dyDescent="0.2">
      <c r="A45" s="422" t="s">
        <v>389</v>
      </c>
      <c r="B45" s="115">
        <v>269422</v>
      </c>
      <c r="C45" s="114">
        <v>135943</v>
      </c>
      <c r="D45" s="114">
        <v>133479</v>
      </c>
      <c r="E45" s="114">
        <v>185793</v>
      </c>
      <c r="F45" s="114">
        <v>83629</v>
      </c>
      <c r="G45" s="114">
        <v>21584</v>
      </c>
      <c r="H45" s="114">
        <v>81312</v>
      </c>
      <c r="I45" s="115">
        <v>36522</v>
      </c>
      <c r="J45" s="114">
        <v>24372</v>
      </c>
      <c r="K45" s="114">
        <v>12150</v>
      </c>
      <c r="L45" s="423">
        <v>18348</v>
      </c>
      <c r="M45" s="424">
        <v>17671</v>
      </c>
    </row>
    <row r="46" spans="1:13" ht="11.1" customHeight="1" x14ac:dyDescent="0.2">
      <c r="A46" s="422" t="s">
        <v>390</v>
      </c>
      <c r="B46" s="115">
        <v>273783</v>
      </c>
      <c r="C46" s="114">
        <v>138490</v>
      </c>
      <c r="D46" s="114">
        <v>135293</v>
      </c>
      <c r="E46" s="114">
        <v>188142</v>
      </c>
      <c r="F46" s="114">
        <v>85641</v>
      </c>
      <c r="G46" s="114">
        <v>24229</v>
      </c>
      <c r="H46" s="114">
        <v>82091</v>
      </c>
      <c r="I46" s="115">
        <v>35617</v>
      </c>
      <c r="J46" s="114">
        <v>23392</v>
      </c>
      <c r="K46" s="114">
        <v>12225</v>
      </c>
      <c r="L46" s="423">
        <v>25265</v>
      </c>
      <c r="M46" s="424">
        <v>21327</v>
      </c>
    </row>
    <row r="47" spans="1:13" ht="11.1" customHeight="1" x14ac:dyDescent="0.2">
      <c r="A47" s="422" t="s">
        <v>387</v>
      </c>
      <c r="B47" s="115">
        <v>273544</v>
      </c>
      <c r="C47" s="114">
        <v>138283</v>
      </c>
      <c r="D47" s="114">
        <v>135261</v>
      </c>
      <c r="E47" s="114">
        <v>187191</v>
      </c>
      <c r="F47" s="114">
        <v>86353</v>
      </c>
      <c r="G47" s="114">
        <v>24144</v>
      </c>
      <c r="H47" s="114">
        <v>82149</v>
      </c>
      <c r="I47" s="115">
        <v>36096</v>
      </c>
      <c r="J47" s="114">
        <v>23629</v>
      </c>
      <c r="K47" s="114">
        <v>12467</v>
      </c>
      <c r="L47" s="423">
        <v>17284</v>
      </c>
      <c r="M47" s="424">
        <v>17624</v>
      </c>
    </row>
    <row r="48" spans="1:13" ht="15" customHeight="1" x14ac:dyDescent="0.2">
      <c r="A48" s="422" t="s">
        <v>399</v>
      </c>
      <c r="B48" s="115">
        <v>272375</v>
      </c>
      <c r="C48" s="114">
        <v>138014</v>
      </c>
      <c r="D48" s="114">
        <v>134361</v>
      </c>
      <c r="E48" s="114">
        <v>186183</v>
      </c>
      <c r="F48" s="114">
        <v>86192</v>
      </c>
      <c r="G48" s="114">
        <v>23526</v>
      </c>
      <c r="H48" s="114">
        <v>82233</v>
      </c>
      <c r="I48" s="115">
        <v>34304</v>
      </c>
      <c r="J48" s="114">
        <v>22418</v>
      </c>
      <c r="K48" s="114">
        <v>11886</v>
      </c>
      <c r="L48" s="423">
        <v>20193</v>
      </c>
      <c r="M48" s="424">
        <v>21611</v>
      </c>
    </row>
    <row r="49" spans="1:17" s="110" customFormat="1" ht="11.1" customHeight="1" x14ac:dyDescent="0.2">
      <c r="A49" s="422" t="s">
        <v>389</v>
      </c>
      <c r="B49" s="115">
        <v>270858</v>
      </c>
      <c r="C49" s="114">
        <v>137465</v>
      </c>
      <c r="D49" s="114">
        <v>133393</v>
      </c>
      <c r="E49" s="114">
        <v>185070</v>
      </c>
      <c r="F49" s="114">
        <v>85788</v>
      </c>
      <c r="G49" s="114">
        <v>22827</v>
      </c>
      <c r="H49" s="114">
        <v>82638</v>
      </c>
      <c r="I49" s="115">
        <v>33051</v>
      </c>
      <c r="J49" s="114">
        <v>21393</v>
      </c>
      <c r="K49" s="114">
        <v>11658</v>
      </c>
      <c r="L49" s="423">
        <v>13553</v>
      </c>
      <c r="M49" s="424">
        <v>15323</v>
      </c>
    </row>
    <row r="50" spans="1:17" ht="11.1" customHeight="1" x14ac:dyDescent="0.2">
      <c r="A50" s="422" t="s">
        <v>390</v>
      </c>
      <c r="B50" s="143">
        <v>274343</v>
      </c>
      <c r="C50" s="144">
        <v>139420</v>
      </c>
      <c r="D50" s="144">
        <v>134923</v>
      </c>
      <c r="E50" s="144">
        <v>185376</v>
      </c>
      <c r="F50" s="144">
        <v>88967</v>
      </c>
      <c r="G50" s="144">
        <v>25014</v>
      </c>
      <c r="H50" s="144">
        <v>82976</v>
      </c>
      <c r="I50" s="143">
        <v>33724</v>
      </c>
      <c r="J50" s="144">
        <v>21443</v>
      </c>
      <c r="K50" s="144">
        <v>12281</v>
      </c>
      <c r="L50" s="426">
        <v>22709</v>
      </c>
      <c r="M50" s="427">
        <v>20025</v>
      </c>
    </row>
    <row r="51" spans="1:17" ht="11.25" customHeight="1" x14ac:dyDescent="0.2">
      <c r="A51" s="428"/>
      <c r="B51" s="429"/>
      <c r="C51" s="430"/>
      <c r="D51" s="430"/>
      <c r="E51" s="430"/>
      <c r="F51" s="430"/>
      <c r="G51" s="430"/>
      <c r="H51" s="430"/>
      <c r="I51" s="430"/>
      <c r="J51" s="431"/>
      <c r="K51" s="269"/>
      <c r="L51" s="430"/>
      <c r="M51" s="432" t="s">
        <v>45</v>
      </c>
    </row>
    <row r="52" spans="1:17" ht="18" customHeight="1" x14ac:dyDescent="0.2">
      <c r="A52" s="665" t="s">
        <v>400</v>
      </c>
      <c r="B52" s="665"/>
      <c r="C52" s="665"/>
      <c r="D52" s="665"/>
      <c r="E52" s="665"/>
      <c r="F52" s="665"/>
      <c r="G52" s="665"/>
      <c r="H52" s="665"/>
      <c r="I52" s="665"/>
      <c r="J52" s="665"/>
      <c r="K52" s="665"/>
      <c r="L52" s="665"/>
      <c r="M52" s="665"/>
    </row>
    <row r="53" spans="1:17" ht="38.1" customHeight="1" x14ac:dyDescent="0.2">
      <c r="A53" s="666" t="s">
        <v>401</v>
      </c>
      <c r="B53" s="666"/>
      <c r="C53" s="666"/>
      <c r="D53" s="666"/>
      <c r="E53" s="666"/>
      <c r="F53" s="666"/>
      <c r="G53" s="666"/>
      <c r="H53" s="666"/>
      <c r="I53" s="666"/>
      <c r="J53" s="666"/>
      <c r="K53" s="666"/>
      <c r="L53" s="666"/>
      <c r="M53" s="666"/>
    </row>
    <row r="54" spans="1:17" s="151" customFormat="1" ht="9" x14ac:dyDescent="0.15">
      <c r="A54" s="667" t="s">
        <v>324</v>
      </c>
      <c r="B54" s="667"/>
      <c r="C54" s="667"/>
      <c r="D54" s="667"/>
      <c r="E54" s="667"/>
      <c r="F54" s="667"/>
      <c r="G54" s="667"/>
      <c r="H54" s="667"/>
      <c r="I54" s="667"/>
      <c r="J54" s="667"/>
      <c r="K54" s="667"/>
      <c r="L54" s="667"/>
      <c r="M54" s="667"/>
    </row>
    <row r="55" spans="1:17" s="151" customFormat="1" ht="20.25" customHeight="1" x14ac:dyDescent="0.15">
      <c r="A55" s="668"/>
      <c r="B55" s="669"/>
      <c r="C55" s="669"/>
      <c r="D55" s="669"/>
      <c r="E55" s="669"/>
      <c r="F55" s="669"/>
      <c r="G55" s="669"/>
      <c r="H55" s="669"/>
      <c r="I55" s="669"/>
      <c r="J55" s="669"/>
      <c r="K55" s="669"/>
      <c r="L55" s="221"/>
      <c r="M55" s="221"/>
    </row>
    <row r="56" spans="1:17" s="151" customFormat="1" ht="18" customHeight="1" x14ac:dyDescent="0.2">
      <c r="A56" s="670" t="s">
        <v>517</v>
      </c>
      <c r="B56" s="671"/>
      <c r="C56" s="671"/>
      <c r="D56" s="671"/>
      <c r="E56" s="671"/>
      <c r="F56" s="671"/>
      <c r="G56" s="671"/>
      <c r="H56" s="671"/>
      <c r="I56" s="671"/>
      <c r="J56" s="671"/>
      <c r="K56" s="671"/>
    </row>
    <row r="57" spans="1:17" s="151" customFormat="1" ht="11.25" customHeight="1" x14ac:dyDescent="0.2">
      <c r="A57" s="661"/>
      <c r="B57" s="661"/>
      <c r="C57" s="661"/>
      <c r="D57" s="661"/>
      <c r="E57" s="661"/>
      <c r="F57" s="661"/>
      <c r="G57" s="661"/>
      <c r="H57" s="661"/>
      <c r="I57" s="661"/>
      <c r="J57" s="661"/>
      <c r="L57" s="219"/>
      <c r="N57" s="219"/>
      <c r="O57" s="219"/>
      <c r="P57" s="219"/>
      <c r="Q57" s="219"/>
    </row>
    <row r="58" spans="1:17" ht="12.75" customHeight="1" x14ac:dyDescent="0.2">
      <c r="A58" s="433"/>
      <c r="B58" s="434"/>
      <c r="C58" s="435"/>
      <c r="D58" s="435"/>
      <c r="E58" s="435"/>
      <c r="F58" s="435"/>
      <c r="G58" s="435"/>
      <c r="H58" s="435"/>
      <c r="I58" s="435"/>
      <c r="J58" s="436"/>
      <c r="L58" s="435"/>
      <c r="N58" s="226"/>
      <c r="O58" s="226"/>
      <c r="P58" s="226"/>
      <c r="Q58" s="226"/>
    </row>
    <row r="59" spans="1:17" ht="12.75" customHeight="1" x14ac:dyDescent="0.2">
      <c r="A59" s="437"/>
      <c r="B59" s="434"/>
      <c r="C59" s="435"/>
      <c r="D59" s="435"/>
      <c r="E59" s="435"/>
      <c r="F59" s="435"/>
      <c r="G59" s="435"/>
      <c r="H59" s="435"/>
      <c r="I59" s="435"/>
      <c r="J59" s="436"/>
      <c r="L59" s="435"/>
    </row>
    <row r="60" spans="1:17" ht="12.75" customHeight="1" x14ac:dyDescent="0.2">
      <c r="A60" s="438"/>
      <c r="B60" s="245"/>
      <c r="C60" s="246"/>
      <c r="D60" s="246"/>
      <c r="E60" s="246"/>
      <c r="F60" s="246"/>
      <c r="G60" s="246"/>
      <c r="H60" s="246"/>
      <c r="I60" s="246"/>
      <c r="J60" s="247"/>
      <c r="L60" s="246"/>
    </row>
    <row r="61" spans="1:17" ht="12.75" customHeight="1" x14ac:dyDescent="0.2">
      <c r="A61" s="244"/>
      <c r="B61" s="245"/>
      <c r="C61" s="246"/>
      <c r="D61" s="246"/>
      <c r="E61" s="246"/>
      <c r="F61" s="246"/>
      <c r="G61" s="246"/>
      <c r="H61" s="246"/>
      <c r="I61" s="246"/>
      <c r="J61" s="247"/>
      <c r="L61" s="246"/>
    </row>
    <row r="62" spans="1:17" ht="12.75" customHeight="1" x14ac:dyDescent="0.2">
      <c r="A62" s="244"/>
      <c r="B62" s="245"/>
      <c r="C62" s="246"/>
      <c r="D62" s="246"/>
      <c r="E62" s="246"/>
      <c r="F62" s="246"/>
      <c r="G62" s="246"/>
      <c r="H62" s="246"/>
      <c r="I62" s="246"/>
      <c r="J62" s="247"/>
      <c r="L62" s="246"/>
    </row>
    <row r="63" spans="1:17" ht="12.75" customHeight="1" x14ac:dyDescent="0.2">
      <c r="A63" s="244"/>
      <c r="B63" s="245"/>
      <c r="C63" s="246"/>
      <c r="D63" s="246"/>
      <c r="E63" s="246"/>
      <c r="F63" s="246"/>
      <c r="G63" s="246"/>
      <c r="H63" s="246"/>
      <c r="I63" s="246"/>
      <c r="J63" s="247"/>
      <c r="L63" s="246"/>
    </row>
    <row r="64" spans="1:17" ht="15.95" customHeight="1" x14ac:dyDescent="0.2">
      <c r="A64" s="439"/>
    </row>
    <row r="68" spans="1:13" ht="15.95" customHeight="1" x14ac:dyDescent="0.2">
      <c r="A68" s="439"/>
    </row>
    <row r="70" spans="1:13" ht="15.95" customHeight="1" x14ac:dyDescent="0.2">
      <c r="K70" s="440"/>
      <c r="M70" s="440"/>
    </row>
    <row r="71" spans="1:13" ht="15.95" customHeight="1" x14ac:dyDescent="0.2">
      <c r="K71" s="440"/>
      <c r="M71" s="440"/>
    </row>
    <row r="72" spans="1:13" ht="15.95" customHeight="1" x14ac:dyDescent="0.2">
      <c r="A72" s="439"/>
      <c r="K72" s="440"/>
      <c r="M72" s="440"/>
    </row>
    <row r="76" spans="1:13" ht="15.95" customHeight="1" x14ac:dyDescent="0.2">
      <c r="A76" s="439"/>
    </row>
    <row r="80" spans="1:13" ht="15.95" customHeight="1" x14ac:dyDescent="0.2">
      <c r="A80" s="439"/>
    </row>
    <row r="84" spans="1:1" ht="15.95" customHeight="1" x14ac:dyDescent="0.2">
      <c r="A84" s="439"/>
    </row>
    <row r="88" spans="1:1" ht="15.95" customHeight="1" x14ac:dyDescent="0.2">
      <c r="A88" s="439"/>
    </row>
  </sheetData>
  <mergeCells count="12">
    <mergeCell ref="L7:M7"/>
    <mergeCell ref="A57:J57"/>
    <mergeCell ref="A3:K3"/>
    <mergeCell ref="A5:B5"/>
    <mergeCell ref="A7:A9"/>
    <mergeCell ref="B7:H7"/>
    <mergeCell ref="I7:K7"/>
    <mergeCell ref="A52:M52"/>
    <mergeCell ref="A53:M53"/>
    <mergeCell ref="A54:M54"/>
    <mergeCell ref="A55:K55"/>
    <mergeCell ref="A56:K56"/>
  </mergeCells>
  <printOptions horizontalCentered="1"/>
  <pageMargins left="0.7" right="0.7" top="0.75" bottom="0.75" header="0.3" footer="0.3"/>
  <pageSetup paperSize="9" scale="67" fitToHeight="0"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tabColor indexed="53"/>
  </sheetPr>
  <dimension ref="A1:N84"/>
  <sheetViews>
    <sheetView workbookViewId="0"/>
  </sheetViews>
  <sheetFormatPr baseColWidth="10" defaultRowHeight="15" customHeight="1" x14ac:dyDescent="0.2"/>
  <cols>
    <col min="1" max="1" width="15.7109375" style="462" customWidth="1"/>
    <col min="2" max="4" width="15.7109375" style="452" customWidth="1"/>
    <col min="5" max="7" width="15.7109375" style="456" customWidth="1"/>
    <col min="8" max="8" width="15.7109375" style="442" customWidth="1"/>
    <col min="9" max="14" width="15.7109375" style="456" customWidth="1"/>
    <col min="15" max="16384" width="11.42578125" style="452"/>
  </cols>
  <sheetData>
    <row r="1" spans="1:14" s="441" customFormat="1" ht="15" customHeight="1" x14ac:dyDescent="0.2">
      <c r="E1" s="442"/>
      <c r="F1" s="442"/>
      <c r="G1" s="442"/>
      <c r="H1" s="442"/>
      <c r="I1" s="442"/>
      <c r="J1" s="442"/>
      <c r="K1" s="442"/>
      <c r="L1" s="442"/>
      <c r="M1" s="442"/>
      <c r="N1" s="442"/>
    </row>
    <row r="2" spans="1:14" s="441" customFormat="1" ht="15" customHeight="1" x14ac:dyDescent="0.2">
      <c r="A2" s="443" t="s">
        <v>65</v>
      </c>
      <c r="E2" s="442"/>
      <c r="F2" s="442"/>
      <c r="G2" s="442"/>
      <c r="H2" s="442"/>
      <c r="I2" s="442"/>
      <c r="J2" s="442"/>
      <c r="K2" s="442"/>
      <c r="L2" s="442"/>
      <c r="M2" s="442"/>
      <c r="N2" s="442"/>
    </row>
    <row r="3" spans="1:14" s="441" customFormat="1" ht="15" customHeight="1" x14ac:dyDescent="0.2">
      <c r="E3" s="442"/>
      <c r="F3" s="442"/>
      <c r="G3" s="442"/>
      <c r="H3" s="442"/>
      <c r="I3" s="442"/>
      <c r="J3" s="442"/>
      <c r="K3" s="442"/>
      <c r="L3" s="442"/>
      <c r="M3" s="442"/>
      <c r="N3" s="442"/>
    </row>
    <row r="4" spans="1:14" s="441" customFormat="1" ht="15" customHeight="1" x14ac:dyDescent="0.2">
      <c r="B4" s="672" t="s">
        <v>402</v>
      </c>
      <c r="C4" s="672"/>
      <c r="D4" s="672" t="s">
        <v>403</v>
      </c>
      <c r="E4" s="672"/>
      <c r="F4" s="673" t="s">
        <v>404</v>
      </c>
      <c r="G4" s="673"/>
      <c r="H4" s="673" t="s">
        <v>405</v>
      </c>
      <c r="I4" s="673"/>
      <c r="J4" s="673" t="s">
        <v>406</v>
      </c>
      <c r="K4" s="673"/>
      <c r="L4" s="673"/>
      <c r="M4" s="673"/>
      <c r="N4" s="673"/>
    </row>
    <row r="5" spans="1:14" s="441" customFormat="1" ht="15" customHeight="1" x14ac:dyDescent="0.2">
      <c r="B5" s="441" t="s">
        <v>407</v>
      </c>
      <c r="C5" s="441" t="s">
        <v>408</v>
      </c>
      <c r="D5" s="441" t="s">
        <v>407</v>
      </c>
      <c r="E5" s="441" t="s">
        <v>408</v>
      </c>
      <c r="F5" s="441" t="s">
        <v>407</v>
      </c>
      <c r="G5" s="441" t="s">
        <v>408</v>
      </c>
      <c r="H5" s="441" t="s">
        <v>407</v>
      </c>
      <c r="I5" s="441" t="s">
        <v>408</v>
      </c>
      <c r="J5" s="442" t="s">
        <v>409</v>
      </c>
      <c r="K5" s="442" t="s">
        <v>410</v>
      </c>
      <c r="L5" s="442" t="s">
        <v>411</v>
      </c>
      <c r="M5" s="442" t="s">
        <v>412</v>
      </c>
      <c r="N5" s="442" t="s">
        <v>413</v>
      </c>
    </row>
    <row r="6" spans="1:14" s="441" customFormat="1" ht="15" customHeight="1" x14ac:dyDescent="0.2">
      <c r="A6" s="444" t="s">
        <v>414</v>
      </c>
      <c r="B6" s="445">
        <f>'Tabelle 2.3'!J11</f>
        <v>0.20454155298174101</v>
      </c>
      <c r="C6" s="446">
        <f>'Tabelle 3.3'!J11</f>
        <v>-5.3148777269281524</v>
      </c>
      <c r="D6" s="447">
        <f t="shared" ref="D6:E9" si="0">IF(OR(AND(B6&gt;=-50,B6&lt;=50),ISNUMBER(B6)=FALSE),B6,"")</f>
        <v>0.20454155298174101</v>
      </c>
      <c r="E6" s="447">
        <f t="shared" si="0"/>
        <v>-5.3148777269281524</v>
      </c>
      <c r="F6" s="442" t="str">
        <f t="shared" ref="F6:G9" si="1">IF(ISNUMBER(B6)=FALSE,"",IF(B6&lt;-50,"&lt; -50",IF(B6&gt;50,"&gt; 50","")))</f>
        <v/>
      </c>
      <c r="G6" s="442" t="str">
        <f t="shared" si="1"/>
        <v/>
      </c>
      <c r="H6" s="448" t="str">
        <f t="shared" ref="H6:I9" si="2">IF(B6&lt;-50,0.75,IF(B6&gt;50,-0.75,""))</f>
        <v/>
      </c>
      <c r="I6" s="448" t="str">
        <f t="shared" si="2"/>
        <v/>
      </c>
      <c r="J6" s="442" t="e">
        <f>IF(OR(B6&lt;-50,B6&gt;50),N6,#N/A)</f>
        <v>#N/A</v>
      </c>
      <c r="K6" s="442" t="e">
        <f>IF(B6&lt;-50,-45,IF(B6&gt;50,45,#N/A))</f>
        <v>#N/A</v>
      </c>
      <c r="L6" s="442" t="e">
        <f>IF(OR(C6&lt;-50,C6&gt;50),N6,#N/A)</f>
        <v>#N/A</v>
      </c>
      <c r="M6" s="442" t="e">
        <f>IF(C6&lt;-50,-45,IF(C6&gt;50,45,#N/A))</f>
        <v>#N/A</v>
      </c>
      <c r="N6" s="442">
        <v>5</v>
      </c>
    </row>
    <row r="7" spans="1:14" s="441" customFormat="1" ht="15" customHeight="1" x14ac:dyDescent="0.2">
      <c r="A7" s="444" t="s">
        <v>415</v>
      </c>
      <c r="B7" s="445">
        <f>'Tabelle 2.1'!J25</f>
        <v>-0.45863335674979511</v>
      </c>
      <c r="C7" s="446">
        <f>'Tabelle 3.1'!J23</f>
        <v>-4.5742138706348774</v>
      </c>
      <c r="D7" s="447">
        <f t="shared" si="0"/>
        <v>-0.45863335674979511</v>
      </c>
      <c r="E7" s="447">
        <f>IF(OR(AND(C7&gt;=-50,C7&lt;=50),ISNUMBER(C7)=FALSE),C7,"")</f>
        <v>-4.5742138706348774</v>
      </c>
      <c r="F7" s="442" t="str">
        <f t="shared" si="1"/>
        <v/>
      </c>
      <c r="G7" s="442" t="str">
        <f>IF(ISNUMBER(C7)=FALSE,"",IF(C7&lt;-50,"&lt; -50",IF(C7&gt;50,"&gt; 50","")))</f>
        <v/>
      </c>
      <c r="H7" s="448" t="str">
        <f t="shared" si="2"/>
        <v/>
      </c>
      <c r="I7" s="448" t="str">
        <f>IF(C7&lt;-50,0.75,IF(C7&gt;50,-0.75,""))</f>
        <v/>
      </c>
      <c r="J7" s="442" t="e">
        <f>IF(OR(B7&lt;-50,B7&gt;50),N7,#N/A)</f>
        <v>#N/A</v>
      </c>
      <c r="K7" s="442" t="e">
        <f>IF(B7&lt;-50,-45,IF(B7&gt;50,45,#N/A))</f>
        <v>#N/A</v>
      </c>
      <c r="L7" s="442" t="e">
        <f>IF(OR(C7&lt;-50,C7&gt;50),N7,#N/A)</f>
        <v>#N/A</v>
      </c>
      <c r="M7" s="442" t="e">
        <f>IF(C7&lt;-50,-45,IF(C7&gt;50,45,#N/A))</f>
        <v>#N/A</v>
      </c>
      <c r="N7" s="442">
        <v>15</v>
      </c>
    </row>
    <row r="8" spans="1:14" s="441" customFormat="1" ht="15" customHeight="1" x14ac:dyDescent="0.2">
      <c r="A8" s="444" t="s">
        <v>416</v>
      </c>
      <c r="B8" s="445">
        <f>'Tabelle 2.1'!J38</f>
        <v>-0.42018167922338923</v>
      </c>
      <c r="C8" s="446">
        <f>'Tabelle 3.1'!J34</f>
        <v>-5.1591862090386709</v>
      </c>
      <c r="D8" s="447">
        <f t="shared" si="0"/>
        <v>-0.42018167922338923</v>
      </c>
      <c r="E8" s="447">
        <f>IF(OR(AND(C8&gt;=-50,C8&lt;=50),ISNUMBER(C8)=FALSE),C8,"")</f>
        <v>-5.1591862090386709</v>
      </c>
      <c r="F8" s="442" t="str">
        <f t="shared" si="1"/>
        <v/>
      </c>
      <c r="G8" s="442" t="str">
        <f>IF(ISNUMBER(C8)=FALSE,"",IF(C8&lt;-50,"&lt; -50",IF(C8&gt;50,"&gt; 50","")))</f>
        <v/>
      </c>
      <c r="H8" s="448" t="str">
        <f t="shared" si="2"/>
        <v/>
      </c>
      <c r="I8" s="448" t="str">
        <f>IF(C8&lt;-50,0.75,IF(C8&gt;50,-0.75,""))</f>
        <v/>
      </c>
      <c r="J8" s="442" t="e">
        <f>IF(OR(B8&lt;-50,B8&gt;50),N8,#N/A)</f>
        <v>#N/A</v>
      </c>
      <c r="K8" s="442" t="e">
        <f>IF(B8&lt;-50,-45,IF(B8&gt;50,45,#N/A))</f>
        <v>#N/A</v>
      </c>
      <c r="L8" s="442" t="e">
        <f>IF(OR(C8&lt;-50,C8&gt;50),N8,#N/A)</f>
        <v>#N/A</v>
      </c>
      <c r="M8" s="442" t="e">
        <f>IF(C8&lt;-50,-45,IF(C8&gt;50,45,#N/A))</f>
        <v>#N/A</v>
      </c>
      <c r="N8" s="442">
        <v>25</v>
      </c>
    </row>
    <row r="9" spans="1:14" s="441" customFormat="1" ht="15" customHeight="1" x14ac:dyDescent="0.2">
      <c r="A9" s="444" t="s">
        <v>417</v>
      </c>
      <c r="B9" s="445">
        <f>'Tabelle 2.1'!J51</f>
        <v>-0.43106050625786746</v>
      </c>
      <c r="C9" s="446">
        <f>'Tabelle 3.1'!J45</f>
        <v>-4.8035942118008572</v>
      </c>
      <c r="D9" s="447">
        <f t="shared" si="0"/>
        <v>-0.43106050625786746</v>
      </c>
      <c r="E9" s="447">
        <f t="shared" si="0"/>
        <v>-4.8035942118008572</v>
      </c>
      <c r="F9" s="442" t="str">
        <f t="shared" si="1"/>
        <v/>
      </c>
      <c r="G9" s="442" t="str">
        <f t="shared" si="1"/>
        <v/>
      </c>
      <c r="H9" s="448" t="str">
        <f t="shared" si="2"/>
        <v/>
      </c>
      <c r="I9" s="448" t="str">
        <f t="shared" si="2"/>
        <v/>
      </c>
      <c r="J9" s="442" t="e">
        <f>IF(OR(B9&lt;-50,B9&gt;50),N9,#N/A)</f>
        <v>#N/A</v>
      </c>
      <c r="K9" s="442" t="e">
        <f>IF(B9&lt;-50,-45,IF(B9&gt;50,45,#N/A))</f>
        <v>#N/A</v>
      </c>
      <c r="L9" s="442" t="e">
        <f>IF(OR(C9&lt;-50,C9&gt;50),N9,#N/A)</f>
        <v>#N/A</v>
      </c>
      <c r="M9" s="442" t="e">
        <f>IF(C9&lt;-50,-45,IF(C9&gt;50,45,#N/A))</f>
        <v>#N/A</v>
      </c>
      <c r="N9" s="442">
        <v>35</v>
      </c>
    </row>
    <row r="10" spans="1:14" s="441" customFormat="1" ht="15" customHeight="1" x14ac:dyDescent="0.2">
      <c r="E10" s="442"/>
      <c r="F10" s="442"/>
      <c r="G10" s="442"/>
      <c r="H10" s="442"/>
      <c r="I10" s="442"/>
      <c r="J10" s="442"/>
      <c r="K10" s="442"/>
      <c r="L10" s="442"/>
      <c r="M10" s="442"/>
      <c r="N10" s="442"/>
    </row>
    <row r="11" spans="1:14" s="441" customFormat="1" ht="15" customHeight="1" x14ac:dyDescent="0.2">
      <c r="E11" s="442"/>
      <c r="F11" s="442"/>
      <c r="G11" s="442"/>
      <c r="H11" s="442"/>
      <c r="I11" s="442"/>
      <c r="J11" s="442"/>
      <c r="K11" s="442"/>
      <c r="L11" s="442"/>
      <c r="M11" s="442"/>
      <c r="N11" s="442"/>
    </row>
    <row r="12" spans="1:14" s="441" customFormat="1" ht="15" customHeight="1" x14ac:dyDescent="0.2">
      <c r="A12" s="679" t="s">
        <v>418</v>
      </c>
      <c r="B12" s="672" t="s">
        <v>402</v>
      </c>
      <c r="C12" s="672"/>
      <c r="D12" s="672" t="s">
        <v>403</v>
      </c>
      <c r="E12" s="672"/>
      <c r="F12" s="673" t="s">
        <v>404</v>
      </c>
      <c r="G12" s="673"/>
      <c r="H12" s="673" t="s">
        <v>405</v>
      </c>
      <c r="I12" s="673"/>
      <c r="J12" s="673" t="s">
        <v>406</v>
      </c>
      <c r="K12" s="673"/>
      <c r="L12" s="673"/>
      <c r="M12" s="673"/>
      <c r="N12" s="673"/>
    </row>
    <row r="13" spans="1:14" s="441" customFormat="1" ht="15" customHeight="1" x14ac:dyDescent="0.2">
      <c r="A13" s="679"/>
      <c r="B13" s="441" t="s">
        <v>407</v>
      </c>
      <c r="C13" s="441" t="s">
        <v>408</v>
      </c>
      <c r="D13" s="441" t="s">
        <v>407</v>
      </c>
      <c r="E13" s="441" t="s">
        <v>408</v>
      </c>
      <c r="F13" s="441" t="s">
        <v>407</v>
      </c>
      <c r="G13" s="441" t="s">
        <v>408</v>
      </c>
      <c r="H13" s="441" t="s">
        <v>407</v>
      </c>
      <c r="I13" s="441" t="s">
        <v>408</v>
      </c>
      <c r="J13" s="442" t="s">
        <v>409</v>
      </c>
      <c r="K13" s="442" t="s">
        <v>410</v>
      </c>
      <c r="L13" s="442" t="s">
        <v>411</v>
      </c>
      <c r="M13" s="442" t="s">
        <v>412</v>
      </c>
      <c r="N13" s="442" t="s">
        <v>413</v>
      </c>
    </row>
    <row r="14" spans="1:14" s="441" customFormat="1" ht="15" customHeight="1" x14ac:dyDescent="0.2">
      <c r="A14" s="441">
        <v>1</v>
      </c>
      <c r="B14" s="445">
        <f>'Tabelle 2.3'!J11</f>
        <v>0.20454155298174101</v>
      </c>
      <c r="C14" s="446">
        <f>'Tabelle 3.3'!J11</f>
        <v>-5.3148777269281524</v>
      </c>
      <c r="D14" s="447">
        <f>IF(OR(AND(B14&gt;=-50,B14&lt;=50),ISNUMBER(B14)=FALSE),B14,"")</f>
        <v>0.20454155298174101</v>
      </c>
      <c r="E14" s="447">
        <f>IF(OR(AND(C14&gt;=-50,C14&lt;=50),ISNUMBER(C14)=FALSE),C14,"")</f>
        <v>-5.3148777269281524</v>
      </c>
      <c r="F14" s="442" t="str">
        <f>IF(ISNUMBER(B14)=FALSE,"",IF(B14&lt;-50,"&lt; -50",IF(B14&gt;50,"&gt; 50","")))</f>
        <v/>
      </c>
      <c r="G14" s="442" t="str">
        <f>IF(ISNUMBER(C14)=FALSE,"",IF(C14&lt;-50,"&lt; -50",IF(C14&gt;50,"&gt; 50","")))</f>
        <v/>
      </c>
      <c r="H14" s="448" t="str">
        <f>IF(B14&lt;-50,0.75,IF(B14&gt;50,-0.75,""))</f>
        <v/>
      </c>
      <c r="I14" s="448" t="str">
        <f>IF(C14&lt;-50,0.75,IF(C14&gt;50,-0.75,""))</f>
        <v/>
      </c>
      <c r="J14" s="442" t="e">
        <f>IF(OR(B14&lt;-50,B14&gt;50),N14,#N/A)</f>
        <v>#N/A</v>
      </c>
      <c r="K14" s="442" t="e">
        <f>IF(B14&lt;-50,-45,IF(B14&gt;50,45,#N/A))</f>
        <v>#N/A</v>
      </c>
      <c r="L14" s="442" t="e">
        <f>IF(OR(C14&lt;-50,C14&gt;50),N14,#N/A)</f>
        <v>#N/A</v>
      </c>
      <c r="M14" s="442" t="e">
        <f>IF(C14&lt;-50,-45,IF(C14&gt;50,45,#N/A))</f>
        <v>#N/A</v>
      </c>
      <c r="N14" s="442">
        <v>5</v>
      </c>
    </row>
    <row r="15" spans="1:14" s="441" customFormat="1" ht="15" customHeight="1" x14ac:dyDescent="0.2">
      <c r="A15" s="441">
        <v>2</v>
      </c>
      <c r="B15" s="445">
        <f>'Tabelle 2.3'!J12</f>
        <v>0.48076923076923078</v>
      </c>
      <c r="C15" s="446">
        <f>'Tabelle 3.3'!J12</f>
        <v>13.75</v>
      </c>
      <c r="D15" s="447">
        <f t="shared" ref="D15:E46" si="3">IF(OR(AND(B15&gt;=-50,B15&lt;=50),ISNUMBER(B15)=FALSE),B15,"")</f>
        <v>0.48076923076923078</v>
      </c>
      <c r="E15" s="447">
        <f t="shared" si="3"/>
        <v>13.75</v>
      </c>
      <c r="F15" s="442" t="str">
        <f t="shared" ref="F15:G46" si="4">IF(ISNUMBER(B15)=FALSE,"",IF(B15&lt;-50,"&lt; -50",IF(B15&gt;50,"&gt; 50","")))</f>
        <v/>
      </c>
      <c r="G15" s="442" t="str">
        <f t="shared" si="4"/>
        <v/>
      </c>
      <c r="H15" s="448" t="str">
        <f t="shared" ref="H15:I46" si="5">IF(B15&lt;-50,0.75,IF(B15&gt;50,-0.75,""))</f>
        <v/>
      </c>
      <c r="I15" s="448" t="str">
        <f t="shared" si="5"/>
        <v/>
      </c>
      <c r="J15" s="442" t="e">
        <f t="shared" ref="J15:J46" si="6">IF(OR(B15&lt;-50,B15&gt;50),N15,#N/A)</f>
        <v>#N/A</v>
      </c>
      <c r="K15" s="442" t="e">
        <f t="shared" ref="K15:K46" si="7">IF(B15&lt;-50,-45,IF(B15&gt;50,45,#N/A))</f>
        <v>#N/A</v>
      </c>
      <c r="L15" s="442" t="e">
        <f t="shared" ref="L15:L46" si="8">IF(OR(C15&lt;-50,C15&gt;50),N15,#N/A)</f>
        <v>#N/A</v>
      </c>
      <c r="M15" s="442" t="e">
        <f t="shared" ref="M15:M46" si="9">IF(C15&lt;-50,-45,IF(C15&gt;50,45,#N/A))</f>
        <v>#N/A</v>
      </c>
      <c r="N15" s="442">
        <v>15</v>
      </c>
    </row>
    <row r="16" spans="1:14" s="441" customFormat="1" ht="15" customHeight="1" x14ac:dyDescent="0.2">
      <c r="A16" s="441">
        <v>3</v>
      </c>
      <c r="B16" s="445">
        <f>'Tabelle 2.3'!J13</f>
        <v>1.9350533807829182</v>
      </c>
      <c r="C16" s="446">
        <f>'Tabelle 3.3'!J13</f>
        <v>-12.987012987012987</v>
      </c>
      <c r="D16" s="447">
        <f t="shared" si="3"/>
        <v>1.9350533807829182</v>
      </c>
      <c r="E16" s="447">
        <f t="shared" si="3"/>
        <v>-12.987012987012987</v>
      </c>
      <c r="F16" s="442" t="str">
        <f t="shared" si="4"/>
        <v/>
      </c>
      <c r="G16" s="442" t="str">
        <f t="shared" si="4"/>
        <v/>
      </c>
      <c r="H16" s="448" t="str">
        <f t="shared" si="5"/>
        <v/>
      </c>
      <c r="I16" s="448" t="str">
        <f t="shared" si="5"/>
        <v/>
      </c>
      <c r="J16" s="442" t="e">
        <f t="shared" si="6"/>
        <v>#N/A</v>
      </c>
      <c r="K16" s="442" t="e">
        <f t="shared" si="7"/>
        <v>#N/A</v>
      </c>
      <c r="L16" s="442" t="e">
        <f t="shared" si="8"/>
        <v>#N/A</v>
      </c>
      <c r="M16" s="442" t="e">
        <f t="shared" si="9"/>
        <v>#N/A</v>
      </c>
      <c r="N16" s="442">
        <v>25</v>
      </c>
    </row>
    <row r="17" spans="1:14" s="441" customFormat="1" ht="15" customHeight="1" x14ac:dyDescent="0.2">
      <c r="A17" s="441">
        <v>4</v>
      </c>
      <c r="B17" s="445">
        <f>'Tabelle 2.3'!J14</f>
        <v>1.0164339317944333</v>
      </c>
      <c r="C17" s="446">
        <f>'Tabelle 3.3'!J14</f>
        <v>-6.3926940639269407</v>
      </c>
      <c r="D17" s="447">
        <f t="shared" si="3"/>
        <v>1.0164339317944333</v>
      </c>
      <c r="E17" s="447">
        <f t="shared" si="3"/>
        <v>-6.3926940639269407</v>
      </c>
      <c r="F17" s="442" t="str">
        <f t="shared" si="4"/>
        <v/>
      </c>
      <c r="G17" s="442" t="str">
        <f t="shared" si="4"/>
        <v/>
      </c>
      <c r="H17" s="448" t="str">
        <f t="shared" si="5"/>
        <v/>
      </c>
      <c r="I17" s="448" t="str">
        <f t="shared" si="5"/>
        <v/>
      </c>
      <c r="J17" s="442" t="e">
        <f t="shared" si="6"/>
        <v>#N/A</v>
      </c>
      <c r="K17" s="442" t="e">
        <f t="shared" si="7"/>
        <v>#N/A</v>
      </c>
      <c r="L17" s="442" t="e">
        <f t="shared" si="8"/>
        <v>#N/A</v>
      </c>
      <c r="M17" s="442" t="e">
        <f t="shared" si="9"/>
        <v>#N/A</v>
      </c>
      <c r="N17" s="442">
        <v>36</v>
      </c>
    </row>
    <row r="18" spans="1:14" s="441" customFormat="1" ht="15" customHeight="1" x14ac:dyDescent="0.2">
      <c r="A18" s="441">
        <v>5</v>
      </c>
      <c r="B18" s="445">
        <f>'Tabelle 2.3'!J15</f>
        <v>-0.8951406649616368</v>
      </c>
      <c r="C18" s="446">
        <f>'Tabelle 3.3'!J15</f>
        <v>-1.9267822736030829</v>
      </c>
      <c r="D18" s="447">
        <f t="shared" si="3"/>
        <v>-0.8951406649616368</v>
      </c>
      <c r="E18" s="447">
        <f t="shared" si="3"/>
        <v>-1.9267822736030829</v>
      </c>
      <c r="F18" s="442" t="str">
        <f t="shared" si="4"/>
        <v/>
      </c>
      <c r="G18" s="442" t="str">
        <f t="shared" si="4"/>
        <v/>
      </c>
      <c r="H18" s="448" t="str">
        <f t="shared" si="5"/>
        <v/>
      </c>
      <c r="I18" s="448" t="str">
        <f t="shared" si="5"/>
        <v/>
      </c>
      <c r="J18" s="442" t="e">
        <f t="shared" si="6"/>
        <v>#N/A</v>
      </c>
      <c r="K18" s="442" t="e">
        <f t="shared" si="7"/>
        <v>#N/A</v>
      </c>
      <c r="L18" s="442" t="e">
        <f t="shared" si="8"/>
        <v>#N/A</v>
      </c>
      <c r="M18" s="442" t="e">
        <f t="shared" si="9"/>
        <v>#N/A</v>
      </c>
      <c r="N18" s="442">
        <v>46</v>
      </c>
    </row>
    <row r="19" spans="1:14" s="441" customFormat="1" ht="15" customHeight="1" x14ac:dyDescent="0.2">
      <c r="A19" s="441">
        <v>6</v>
      </c>
      <c r="B19" s="445">
        <f>'Tabelle 2.3'!J16</f>
        <v>1.504231961786642</v>
      </c>
      <c r="C19" s="446">
        <f>'Tabelle 3.3'!J16</f>
        <v>-9.6126255380200867</v>
      </c>
      <c r="D19" s="447">
        <f t="shared" si="3"/>
        <v>1.504231961786642</v>
      </c>
      <c r="E19" s="447">
        <f t="shared" si="3"/>
        <v>-9.6126255380200867</v>
      </c>
      <c r="F19" s="442" t="str">
        <f t="shared" si="4"/>
        <v/>
      </c>
      <c r="G19" s="442" t="str">
        <f t="shared" si="4"/>
        <v/>
      </c>
      <c r="H19" s="448" t="str">
        <f t="shared" si="5"/>
        <v/>
      </c>
      <c r="I19" s="448" t="str">
        <f t="shared" si="5"/>
        <v/>
      </c>
      <c r="J19" s="442" t="e">
        <f t="shared" si="6"/>
        <v>#N/A</v>
      </c>
      <c r="K19" s="442" t="e">
        <f t="shared" si="7"/>
        <v>#N/A</v>
      </c>
      <c r="L19" s="442" t="e">
        <f t="shared" si="8"/>
        <v>#N/A</v>
      </c>
      <c r="M19" s="442" t="e">
        <f t="shared" si="9"/>
        <v>#N/A</v>
      </c>
      <c r="N19" s="442">
        <v>56</v>
      </c>
    </row>
    <row r="20" spans="1:14" s="441" customFormat="1" ht="15" customHeight="1" x14ac:dyDescent="0.2">
      <c r="A20" s="441">
        <v>7</v>
      </c>
      <c r="B20" s="445">
        <f>'Tabelle 2.3'!J17</f>
        <v>1.2337217272104182</v>
      </c>
      <c r="C20" s="446">
        <f>'Tabelle 3.3'!J17</f>
        <v>-7.1428571428571432</v>
      </c>
      <c r="D20" s="447">
        <f t="shared" si="3"/>
        <v>1.2337217272104182</v>
      </c>
      <c r="E20" s="447">
        <f t="shared" si="3"/>
        <v>-7.1428571428571432</v>
      </c>
      <c r="F20" s="442" t="str">
        <f t="shared" si="4"/>
        <v/>
      </c>
      <c r="G20" s="442" t="str">
        <f t="shared" si="4"/>
        <v/>
      </c>
      <c r="H20" s="448" t="str">
        <f t="shared" si="5"/>
        <v/>
      </c>
      <c r="I20" s="448" t="str">
        <f t="shared" si="5"/>
        <v/>
      </c>
      <c r="J20" s="442" t="e">
        <f t="shared" si="6"/>
        <v>#N/A</v>
      </c>
      <c r="K20" s="442" t="e">
        <f t="shared" si="7"/>
        <v>#N/A</v>
      </c>
      <c r="L20" s="442" t="e">
        <f t="shared" si="8"/>
        <v>#N/A</v>
      </c>
      <c r="M20" s="442" t="e">
        <f t="shared" si="9"/>
        <v>#N/A</v>
      </c>
      <c r="N20" s="442">
        <v>67</v>
      </c>
    </row>
    <row r="21" spans="1:14" s="441" customFormat="1" ht="15" customHeight="1" x14ac:dyDescent="0.2">
      <c r="A21" s="441">
        <v>8</v>
      </c>
      <c r="B21" s="445">
        <f>'Tabelle 2.3'!J18</f>
        <v>-1.642008038997691</v>
      </c>
      <c r="C21" s="446">
        <f>'Tabelle 3.3'!J18</f>
        <v>0.390625</v>
      </c>
      <c r="D21" s="447">
        <f t="shared" si="3"/>
        <v>-1.642008038997691</v>
      </c>
      <c r="E21" s="447">
        <f t="shared" si="3"/>
        <v>0.390625</v>
      </c>
      <c r="F21" s="442" t="str">
        <f t="shared" si="4"/>
        <v/>
      </c>
      <c r="G21" s="442" t="str">
        <f t="shared" si="4"/>
        <v/>
      </c>
      <c r="H21" s="448" t="str">
        <f t="shared" si="5"/>
        <v/>
      </c>
      <c r="I21" s="448" t="str">
        <f t="shared" si="5"/>
        <v/>
      </c>
      <c r="J21" s="442" t="e">
        <f t="shared" si="6"/>
        <v>#N/A</v>
      </c>
      <c r="K21" s="442" t="e">
        <f t="shared" si="7"/>
        <v>#N/A</v>
      </c>
      <c r="L21" s="442" t="e">
        <f t="shared" si="8"/>
        <v>#N/A</v>
      </c>
      <c r="M21" s="442" t="e">
        <f t="shared" si="9"/>
        <v>#N/A</v>
      </c>
      <c r="N21" s="442">
        <v>77</v>
      </c>
    </row>
    <row r="22" spans="1:14" s="441" customFormat="1" ht="15" customHeight="1" x14ac:dyDescent="0.2">
      <c r="A22" s="441">
        <v>9</v>
      </c>
      <c r="B22" s="445">
        <f>'Tabelle 2.3'!J19</f>
        <v>-0.47927636019981101</v>
      </c>
      <c r="C22" s="446">
        <f>'Tabelle 3.3'!J19</f>
        <v>-2.1902251064692759</v>
      </c>
      <c r="D22" s="447">
        <f t="shared" si="3"/>
        <v>-0.47927636019981101</v>
      </c>
      <c r="E22" s="447">
        <f t="shared" si="3"/>
        <v>-2.1902251064692759</v>
      </c>
      <c r="F22" s="442" t="str">
        <f t="shared" si="4"/>
        <v/>
      </c>
      <c r="G22" s="442" t="str">
        <f t="shared" si="4"/>
        <v/>
      </c>
      <c r="H22" s="448" t="str">
        <f t="shared" si="5"/>
        <v/>
      </c>
      <c r="I22" s="448" t="str">
        <f t="shared" si="5"/>
        <v/>
      </c>
      <c r="J22" s="442" t="e">
        <f t="shared" si="6"/>
        <v>#N/A</v>
      </c>
      <c r="K22" s="442" t="e">
        <f t="shared" si="7"/>
        <v>#N/A</v>
      </c>
      <c r="L22" s="442" t="e">
        <f t="shared" si="8"/>
        <v>#N/A</v>
      </c>
      <c r="M22" s="442" t="e">
        <f t="shared" si="9"/>
        <v>#N/A</v>
      </c>
      <c r="N22" s="442">
        <v>87</v>
      </c>
    </row>
    <row r="23" spans="1:14" s="441" customFormat="1" ht="15" customHeight="1" x14ac:dyDescent="0.2">
      <c r="A23" s="441">
        <v>10</v>
      </c>
      <c r="B23" s="445">
        <f>'Tabelle 2.3'!J20</f>
        <v>2.2304519821563842</v>
      </c>
      <c r="C23" s="446">
        <f>'Tabelle 3.3'!J20</f>
        <v>-7.3313782991202343</v>
      </c>
      <c r="D23" s="447">
        <f t="shared" si="3"/>
        <v>2.2304519821563842</v>
      </c>
      <c r="E23" s="447">
        <f t="shared" si="3"/>
        <v>-7.3313782991202343</v>
      </c>
      <c r="F23" s="442" t="str">
        <f t="shared" si="4"/>
        <v/>
      </c>
      <c r="G23" s="442" t="str">
        <f t="shared" si="4"/>
        <v/>
      </c>
      <c r="H23" s="448" t="str">
        <f t="shared" si="5"/>
        <v/>
      </c>
      <c r="I23" s="448" t="str">
        <f t="shared" si="5"/>
        <v/>
      </c>
      <c r="J23" s="442" t="e">
        <f t="shared" si="6"/>
        <v>#N/A</v>
      </c>
      <c r="K23" s="442" t="e">
        <f t="shared" si="7"/>
        <v>#N/A</v>
      </c>
      <c r="L23" s="442" t="e">
        <f t="shared" si="8"/>
        <v>#N/A</v>
      </c>
      <c r="M23" s="442" t="e">
        <f t="shared" si="9"/>
        <v>#N/A</v>
      </c>
      <c r="N23" s="442">
        <v>98</v>
      </c>
    </row>
    <row r="24" spans="1:14" s="441" customFormat="1" ht="15" customHeight="1" x14ac:dyDescent="0.2">
      <c r="A24" s="441">
        <v>11</v>
      </c>
      <c r="B24" s="445">
        <f>'Tabelle 2.3'!J21</f>
        <v>-6.1587405171710579</v>
      </c>
      <c r="C24" s="446">
        <f>'Tabelle 3.3'!J21</f>
        <v>-9.8814229249011856</v>
      </c>
      <c r="D24" s="447">
        <f t="shared" si="3"/>
        <v>-6.1587405171710579</v>
      </c>
      <c r="E24" s="447">
        <f t="shared" si="3"/>
        <v>-9.8814229249011856</v>
      </c>
      <c r="F24" s="442" t="str">
        <f t="shared" si="4"/>
        <v/>
      </c>
      <c r="G24" s="442" t="str">
        <f t="shared" si="4"/>
        <v/>
      </c>
      <c r="H24" s="448" t="str">
        <f t="shared" si="5"/>
        <v/>
      </c>
      <c r="I24" s="448" t="str">
        <f t="shared" si="5"/>
        <v/>
      </c>
      <c r="J24" s="442" t="e">
        <f t="shared" si="6"/>
        <v>#N/A</v>
      </c>
      <c r="K24" s="442" t="e">
        <f t="shared" si="7"/>
        <v>#N/A</v>
      </c>
      <c r="L24" s="442" t="e">
        <f t="shared" si="8"/>
        <v>#N/A</v>
      </c>
      <c r="M24" s="442" t="e">
        <f t="shared" si="9"/>
        <v>#N/A</v>
      </c>
      <c r="N24" s="442">
        <v>108</v>
      </c>
    </row>
    <row r="25" spans="1:14" s="441" customFormat="1" ht="15" customHeight="1" x14ac:dyDescent="0.2">
      <c r="A25" s="441">
        <v>12</v>
      </c>
      <c r="B25" s="445">
        <f>'Tabelle 2.3'!J22</f>
        <v>1.4248092376257682</v>
      </c>
      <c r="C25" s="446">
        <f>'Tabelle 3.3'!J22</f>
        <v>-4.4961240310077519</v>
      </c>
      <c r="D25" s="447">
        <f t="shared" si="3"/>
        <v>1.4248092376257682</v>
      </c>
      <c r="E25" s="447">
        <f t="shared" si="3"/>
        <v>-4.4961240310077519</v>
      </c>
      <c r="F25" s="442" t="str">
        <f t="shared" si="4"/>
        <v/>
      </c>
      <c r="G25" s="442" t="str">
        <f t="shared" si="4"/>
        <v/>
      </c>
      <c r="H25" s="448" t="str">
        <f t="shared" si="5"/>
        <v/>
      </c>
      <c r="I25" s="448" t="str">
        <f t="shared" si="5"/>
        <v/>
      </c>
      <c r="J25" s="442" t="e">
        <f t="shared" si="6"/>
        <v>#N/A</v>
      </c>
      <c r="K25" s="442" t="e">
        <f t="shared" si="7"/>
        <v>#N/A</v>
      </c>
      <c r="L25" s="442" t="e">
        <f t="shared" si="8"/>
        <v>#N/A</v>
      </c>
      <c r="M25" s="442" t="e">
        <f t="shared" si="9"/>
        <v>#N/A</v>
      </c>
      <c r="N25" s="442">
        <v>118</v>
      </c>
    </row>
    <row r="26" spans="1:14" s="441" customFormat="1" ht="15" customHeight="1" x14ac:dyDescent="0.2">
      <c r="A26" s="441">
        <v>13</v>
      </c>
      <c r="B26" s="445">
        <f>'Tabelle 2.3'!J23</f>
        <v>-1.5259233570313855</v>
      </c>
      <c r="C26" s="446">
        <f>'Tabelle 3.3'!J23</f>
        <v>-4.8859934853420199</v>
      </c>
      <c r="D26" s="447">
        <f t="shared" si="3"/>
        <v>-1.5259233570313855</v>
      </c>
      <c r="E26" s="447">
        <f t="shared" si="3"/>
        <v>-4.8859934853420199</v>
      </c>
      <c r="F26" s="442" t="str">
        <f t="shared" si="4"/>
        <v/>
      </c>
      <c r="G26" s="442" t="str">
        <f t="shared" si="4"/>
        <v/>
      </c>
      <c r="H26" s="448" t="str">
        <f t="shared" si="5"/>
        <v/>
      </c>
      <c r="I26" s="448" t="str">
        <f t="shared" si="5"/>
        <v/>
      </c>
      <c r="J26" s="442" t="e">
        <f t="shared" si="6"/>
        <v>#N/A</v>
      </c>
      <c r="K26" s="442" t="e">
        <f t="shared" si="7"/>
        <v>#N/A</v>
      </c>
      <c r="L26" s="442" t="e">
        <f t="shared" si="8"/>
        <v>#N/A</v>
      </c>
      <c r="M26" s="442" t="e">
        <f t="shared" si="9"/>
        <v>#N/A</v>
      </c>
      <c r="N26" s="442">
        <v>129</v>
      </c>
    </row>
    <row r="27" spans="1:14" s="441" customFormat="1" ht="15" customHeight="1" x14ac:dyDescent="0.2">
      <c r="A27" s="441">
        <v>14</v>
      </c>
      <c r="B27" s="445">
        <f>'Tabelle 2.3'!J24</f>
        <v>0.76865519352425005</v>
      </c>
      <c r="C27" s="446">
        <f>'Tabelle 3.3'!J24</f>
        <v>-3.1814895155459149</v>
      </c>
      <c r="D27" s="447">
        <f t="shared" si="3"/>
        <v>0.76865519352425005</v>
      </c>
      <c r="E27" s="447">
        <f t="shared" si="3"/>
        <v>-3.1814895155459149</v>
      </c>
      <c r="F27" s="442" t="str">
        <f t="shared" si="4"/>
        <v/>
      </c>
      <c r="G27" s="442" t="str">
        <f t="shared" si="4"/>
        <v/>
      </c>
      <c r="H27" s="448" t="str">
        <f t="shared" si="5"/>
        <v/>
      </c>
      <c r="I27" s="448" t="str">
        <f t="shared" si="5"/>
        <v/>
      </c>
      <c r="J27" s="442" t="e">
        <f t="shared" si="6"/>
        <v>#N/A</v>
      </c>
      <c r="K27" s="442" t="e">
        <f t="shared" si="7"/>
        <v>#N/A</v>
      </c>
      <c r="L27" s="442" t="e">
        <f t="shared" si="8"/>
        <v>#N/A</v>
      </c>
      <c r="M27" s="442" t="e">
        <f t="shared" si="9"/>
        <v>#N/A</v>
      </c>
      <c r="N27" s="442">
        <v>139</v>
      </c>
    </row>
    <row r="28" spans="1:14" s="441" customFormat="1" ht="15" customHeight="1" x14ac:dyDescent="0.2">
      <c r="A28" s="441">
        <v>15</v>
      </c>
      <c r="B28" s="445">
        <f>'Tabelle 2.3'!J25</f>
        <v>-5.1579547304999185</v>
      </c>
      <c r="C28" s="446">
        <f>'Tabelle 3.3'!J25</f>
        <v>-7.4913561275451404</v>
      </c>
      <c r="D28" s="447">
        <f t="shared" si="3"/>
        <v>-5.1579547304999185</v>
      </c>
      <c r="E28" s="447">
        <f t="shared" si="3"/>
        <v>-7.4913561275451404</v>
      </c>
      <c r="F28" s="442" t="str">
        <f t="shared" si="4"/>
        <v/>
      </c>
      <c r="G28" s="442" t="str">
        <f t="shared" si="4"/>
        <v/>
      </c>
      <c r="H28" s="448" t="str">
        <f t="shared" si="5"/>
        <v/>
      </c>
      <c r="I28" s="448" t="str">
        <f t="shared" si="5"/>
        <v/>
      </c>
      <c r="J28" s="442" t="e">
        <f t="shared" si="6"/>
        <v>#N/A</v>
      </c>
      <c r="K28" s="442" t="e">
        <f t="shared" si="7"/>
        <v>#N/A</v>
      </c>
      <c r="L28" s="442" t="e">
        <f t="shared" si="8"/>
        <v>#N/A</v>
      </c>
      <c r="M28" s="442" t="e">
        <f t="shared" si="9"/>
        <v>#N/A</v>
      </c>
      <c r="N28" s="442">
        <v>149</v>
      </c>
    </row>
    <row r="29" spans="1:14" s="441" customFormat="1" ht="15" customHeight="1" x14ac:dyDescent="0.2">
      <c r="A29" s="441">
        <v>16</v>
      </c>
      <c r="B29" s="445">
        <f>'Tabelle 2.3'!J26</f>
        <v>-1.3880922335665939</v>
      </c>
      <c r="C29" s="446">
        <f>'Tabelle 3.3'!J26</f>
        <v>-2.2037218413320274</v>
      </c>
      <c r="D29" s="447">
        <f t="shared" si="3"/>
        <v>-1.3880922335665939</v>
      </c>
      <c r="E29" s="447">
        <f t="shared" si="3"/>
        <v>-2.2037218413320274</v>
      </c>
      <c r="F29" s="442" t="str">
        <f t="shared" si="4"/>
        <v/>
      </c>
      <c r="G29" s="442" t="str">
        <f t="shared" si="4"/>
        <v/>
      </c>
      <c r="H29" s="448" t="str">
        <f t="shared" si="5"/>
        <v/>
      </c>
      <c r="I29" s="448" t="str">
        <f t="shared" si="5"/>
        <v/>
      </c>
      <c r="J29" s="442" t="e">
        <f t="shared" si="6"/>
        <v>#N/A</v>
      </c>
      <c r="K29" s="442" t="e">
        <f t="shared" si="7"/>
        <v>#N/A</v>
      </c>
      <c r="L29" s="442" t="e">
        <f t="shared" si="8"/>
        <v>#N/A</v>
      </c>
      <c r="M29" s="442" t="e">
        <f t="shared" si="9"/>
        <v>#N/A</v>
      </c>
      <c r="N29" s="442">
        <v>160</v>
      </c>
    </row>
    <row r="30" spans="1:14" s="441" customFormat="1" ht="15" customHeight="1" x14ac:dyDescent="0.2">
      <c r="A30" s="441">
        <v>17</v>
      </c>
      <c r="B30" s="445">
        <f>'Tabelle 2.3'!J27</f>
        <v>-14.375876577840112</v>
      </c>
      <c r="C30" s="446">
        <f>'Tabelle 3.3'!J27</f>
        <v>-26.737967914438503</v>
      </c>
      <c r="D30" s="447">
        <f t="shared" si="3"/>
        <v>-14.375876577840112</v>
      </c>
      <c r="E30" s="447">
        <f t="shared" si="3"/>
        <v>-26.737967914438503</v>
      </c>
      <c r="F30" s="442" t="str">
        <f t="shared" si="4"/>
        <v/>
      </c>
      <c r="G30" s="442" t="str">
        <f t="shared" si="4"/>
        <v/>
      </c>
      <c r="H30" s="448" t="str">
        <f t="shared" si="5"/>
        <v/>
      </c>
      <c r="I30" s="448" t="str">
        <f t="shared" si="5"/>
        <v/>
      </c>
      <c r="J30" s="442" t="e">
        <f t="shared" si="6"/>
        <v>#N/A</v>
      </c>
      <c r="K30" s="442" t="e">
        <f t="shared" si="7"/>
        <v>#N/A</v>
      </c>
      <c r="L30" s="442" t="e">
        <f t="shared" si="8"/>
        <v>#N/A</v>
      </c>
      <c r="M30" s="442" t="e">
        <f t="shared" si="9"/>
        <v>#N/A</v>
      </c>
      <c r="N30" s="442">
        <v>170</v>
      </c>
    </row>
    <row r="31" spans="1:14" s="441" customFormat="1" ht="15" customHeight="1" x14ac:dyDescent="0.2">
      <c r="A31" s="441">
        <v>18</v>
      </c>
      <c r="B31" s="445">
        <f>'Tabelle 2.3'!J28</f>
        <v>-0.32184297450664862</v>
      </c>
      <c r="C31" s="446">
        <f>'Tabelle 3.3'!J28</f>
        <v>3.1620553359683794</v>
      </c>
      <c r="D31" s="447">
        <f t="shared" si="3"/>
        <v>-0.32184297450664862</v>
      </c>
      <c r="E31" s="447">
        <f t="shared" si="3"/>
        <v>3.1620553359683794</v>
      </c>
      <c r="F31" s="442" t="str">
        <f t="shared" si="4"/>
        <v/>
      </c>
      <c r="G31" s="442" t="str">
        <f t="shared" si="4"/>
        <v/>
      </c>
      <c r="H31" s="448" t="str">
        <f t="shared" si="5"/>
        <v/>
      </c>
      <c r="I31" s="448" t="str">
        <f t="shared" si="5"/>
        <v/>
      </c>
      <c r="J31" s="442" t="e">
        <f t="shared" si="6"/>
        <v>#N/A</v>
      </c>
      <c r="K31" s="442" t="e">
        <f t="shared" si="7"/>
        <v>#N/A</v>
      </c>
      <c r="L31" s="442" t="e">
        <f t="shared" si="8"/>
        <v>#N/A</v>
      </c>
      <c r="M31" s="442" t="e">
        <f t="shared" si="9"/>
        <v>#N/A</v>
      </c>
      <c r="N31" s="442">
        <v>180</v>
      </c>
    </row>
    <row r="32" spans="1:14" s="441" customFormat="1" ht="15" customHeight="1" x14ac:dyDescent="0.2">
      <c r="A32" s="441">
        <v>19</v>
      </c>
      <c r="B32" s="445">
        <f>'Tabelle 2.3'!J29</f>
        <v>1.7470652971386647</v>
      </c>
      <c r="C32" s="446">
        <f>'Tabelle 3.3'!J29</f>
        <v>-13.826891671203049</v>
      </c>
      <c r="D32" s="447">
        <f t="shared" si="3"/>
        <v>1.7470652971386647</v>
      </c>
      <c r="E32" s="447">
        <f t="shared" si="3"/>
        <v>-13.826891671203049</v>
      </c>
      <c r="F32" s="442" t="str">
        <f t="shared" si="4"/>
        <v/>
      </c>
      <c r="G32" s="442" t="str">
        <f t="shared" si="4"/>
        <v/>
      </c>
      <c r="H32" s="448" t="str">
        <f t="shared" si="5"/>
        <v/>
      </c>
      <c r="I32" s="448" t="str">
        <f t="shared" si="5"/>
        <v/>
      </c>
      <c r="J32" s="442" t="e">
        <f t="shared" si="6"/>
        <v>#N/A</v>
      </c>
      <c r="K32" s="442" t="e">
        <f t="shared" si="7"/>
        <v>#N/A</v>
      </c>
      <c r="L32" s="442" t="e">
        <f t="shared" si="8"/>
        <v>#N/A</v>
      </c>
      <c r="M32" s="442" t="e">
        <f t="shared" si="9"/>
        <v>#N/A</v>
      </c>
      <c r="N32" s="442">
        <v>191</v>
      </c>
    </row>
    <row r="33" spans="1:14" s="441" customFormat="1" ht="15" customHeight="1" x14ac:dyDescent="0.2">
      <c r="A33" s="441">
        <v>20</v>
      </c>
      <c r="B33" s="445">
        <f>'Tabelle 2.3'!J30</f>
        <v>3.2085326778738534</v>
      </c>
      <c r="C33" s="446">
        <f>'Tabelle 3.3'!J30</f>
        <v>4.7233468286099862</v>
      </c>
      <c r="D33" s="447">
        <f t="shared" si="3"/>
        <v>3.2085326778738534</v>
      </c>
      <c r="E33" s="447">
        <f t="shared" si="3"/>
        <v>4.7233468286099862</v>
      </c>
      <c r="F33" s="442" t="str">
        <f t="shared" si="4"/>
        <v/>
      </c>
      <c r="G33" s="442" t="str">
        <f t="shared" si="4"/>
        <v/>
      </c>
      <c r="H33" s="448" t="str">
        <f t="shared" si="5"/>
        <v/>
      </c>
      <c r="I33" s="448" t="str">
        <f t="shared" si="5"/>
        <v/>
      </c>
      <c r="J33" s="442" t="e">
        <f t="shared" si="6"/>
        <v>#N/A</v>
      </c>
      <c r="K33" s="442" t="e">
        <f t="shared" si="7"/>
        <v>#N/A</v>
      </c>
      <c r="L33" s="442" t="e">
        <f t="shared" si="8"/>
        <v>#N/A</v>
      </c>
      <c r="M33" s="442" t="e">
        <f t="shared" si="9"/>
        <v>#N/A</v>
      </c>
      <c r="N33" s="442">
        <v>201</v>
      </c>
    </row>
    <row r="34" spans="1:14" s="441" customFormat="1" ht="15" customHeight="1" x14ac:dyDescent="0.2">
      <c r="A34" s="441">
        <v>21</v>
      </c>
      <c r="B34" s="445">
        <f>'Tabelle 2.3'!J31</f>
        <v>5.5959817116362931</v>
      </c>
      <c r="C34" s="446">
        <f>'Tabelle 3.3'!J31</f>
        <v>-1.7271157167530224</v>
      </c>
      <c r="D34" s="447">
        <f t="shared" si="3"/>
        <v>5.5959817116362931</v>
      </c>
      <c r="E34" s="447">
        <f t="shared" si="3"/>
        <v>-1.7271157167530224</v>
      </c>
      <c r="F34" s="442" t="str">
        <f t="shared" si="4"/>
        <v/>
      </c>
      <c r="G34" s="442" t="str">
        <f t="shared" si="4"/>
        <v/>
      </c>
      <c r="H34" s="448" t="str">
        <f t="shared" si="5"/>
        <v/>
      </c>
      <c r="I34" s="448" t="str">
        <f t="shared" si="5"/>
        <v/>
      </c>
      <c r="J34" s="442" t="e">
        <f t="shared" si="6"/>
        <v>#N/A</v>
      </c>
      <c r="K34" s="442" t="e">
        <f t="shared" si="7"/>
        <v>#N/A</v>
      </c>
      <c r="L34" s="442" t="e">
        <f t="shared" si="8"/>
        <v>#N/A</v>
      </c>
      <c r="M34" s="442" t="e">
        <f t="shared" si="9"/>
        <v>#N/A</v>
      </c>
      <c r="N34" s="442">
        <v>211</v>
      </c>
    </row>
    <row r="35" spans="1:14" s="441" customFormat="1" ht="15" customHeight="1" x14ac:dyDescent="0.2">
      <c r="A35" s="441">
        <v>22</v>
      </c>
      <c r="B35" s="445">
        <f>'Tabelle 2.3'!J32</f>
        <v>-9.5919722570648569E-2</v>
      </c>
      <c r="C35" s="446">
        <f>'Tabelle 3.3'!J32</f>
        <v>-5.3464755077658301</v>
      </c>
      <c r="D35" s="447">
        <f t="shared" si="3"/>
        <v>-9.5919722570648569E-2</v>
      </c>
      <c r="E35" s="447">
        <f t="shared" si="3"/>
        <v>-5.3464755077658301</v>
      </c>
      <c r="F35" s="442" t="str">
        <f t="shared" si="4"/>
        <v/>
      </c>
      <c r="G35" s="442" t="str">
        <f t="shared" si="4"/>
        <v/>
      </c>
      <c r="H35" s="448" t="str">
        <f t="shared" si="5"/>
        <v/>
      </c>
      <c r="I35" s="448" t="str">
        <f t="shared" si="5"/>
        <v/>
      </c>
      <c r="J35" s="442" t="e">
        <f t="shared" si="6"/>
        <v>#N/A</v>
      </c>
      <c r="K35" s="442" t="e">
        <f t="shared" si="7"/>
        <v>#N/A</v>
      </c>
      <c r="L35" s="442" t="e">
        <f t="shared" si="8"/>
        <v>#N/A</v>
      </c>
      <c r="M35" s="442" t="e">
        <f t="shared" si="9"/>
        <v>#N/A</v>
      </c>
      <c r="N35" s="442">
        <v>222</v>
      </c>
    </row>
    <row r="36" spans="1:14" s="441" customFormat="1" ht="15" customHeight="1" x14ac:dyDescent="0.2">
      <c r="A36" s="441">
        <v>23</v>
      </c>
      <c r="B36" s="445">
        <f>'Tabelle 2.3'!J33</f>
        <v>0</v>
      </c>
      <c r="C36" s="446" t="str">
        <f>'Tabelle 3.3'!J33</f>
        <v>*</v>
      </c>
      <c r="D36" s="447">
        <f t="shared" si="3"/>
        <v>0</v>
      </c>
      <c r="E36" s="447" t="str">
        <f t="shared" si="3"/>
        <v>*</v>
      </c>
      <c r="F36" s="442" t="str">
        <f t="shared" si="4"/>
        <v/>
      </c>
      <c r="G36" s="442" t="str">
        <f t="shared" si="4"/>
        <v/>
      </c>
      <c r="H36" s="448" t="str">
        <f t="shared" si="5"/>
        <v/>
      </c>
      <c r="I36" s="448">
        <f t="shared" si="5"/>
        <v>-0.75</v>
      </c>
      <c r="J36" s="442" t="e">
        <f t="shared" si="6"/>
        <v>#N/A</v>
      </c>
      <c r="K36" s="442" t="e">
        <f t="shared" si="7"/>
        <v>#N/A</v>
      </c>
      <c r="L36" s="442">
        <f t="shared" si="8"/>
        <v>232</v>
      </c>
      <c r="M36" s="442">
        <f t="shared" si="9"/>
        <v>45</v>
      </c>
      <c r="N36" s="442">
        <v>232</v>
      </c>
    </row>
    <row r="37" spans="1:14" s="441" customFormat="1" ht="15" customHeight="1" x14ac:dyDescent="0.2">
      <c r="A37" s="441">
        <v>24</v>
      </c>
      <c r="B37" s="445"/>
      <c r="C37" s="446"/>
      <c r="D37" s="447">
        <f t="shared" si="3"/>
        <v>0</v>
      </c>
      <c r="E37" s="447">
        <f t="shared" si="3"/>
        <v>0</v>
      </c>
      <c r="F37" s="442"/>
      <c r="G37" s="442"/>
      <c r="H37" s="448"/>
      <c r="I37" s="448"/>
      <c r="J37" s="442"/>
      <c r="K37" s="442"/>
      <c r="L37" s="442"/>
      <c r="M37" s="442"/>
      <c r="N37" s="442"/>
    </row>
    <row r="38" spans="1:14" s="441" customFormat="1" ht="15" customHeight="1" x14ac:dyDescent="0.2">
      <c r="A38" s="441">
        <v>25</v>
      </c>
      <c r="B38" s="445">
        <f>'Tabelle 2.3'!J35</f>
        <v>0.48076923076923078</v>
      </c>
      <c r="C38" s="446">
        <f>'Tabelle 3.3'!J35</f>
        <v>13.75</v>
      </c>
      <c r="D38" s="447">
        <f t="shared" si="3"/>
        <v>0.48076923076923078</v>
      </c>
      <c r="E38" s="447">
        <f t="shared" si="3"/>
        <v>13.75</v>
      </c>
      <c r="F38" s="442" t="str">
        <f t="shared" si="4"/>
        <v/>
      </c>
      <c r="G38" s="442" t="str">
        <f t="shared" si="4"/>
        <v/>
      </c>
      <c r="H38" s="448" t="str">
        <f t="shared" si="5"/>
        <v/>
      </c>
      <c r="I38" s="448" t="str">
        <f t="shared" si="5"/>
        <v/>
      </c>
      <c r="J38" s="442" t="e">
        <f t="shared" si="6"/>
        <v>#N/A</v>
      </c>
      <c r="K38" s="442" t="e">
        <f t="shared" si="7"/>
        <v>#N/A</v>
      </c>
      <c r="L38" s="442" t="e">
        <f t="shared" si="8"/>
        <v>#N/A</v>
      </c>
      <c r="M38" s="442" t="e">
        <f t="shared" si="9"/>
        <v>#N/A</v>
      </c>
      <c r="N38" s="442">
        <v>242</v>
      </c>
    </row>
    <row r="39" spans="1:14" s="441" customFormat="1" ht="15" customHeight="1" x14ac:dyDescent="0.2">
      <c r="A39" s="441">
        <v>26</v>
      </c>
      <c r="B39" s="445">
        <f>'Tabelle 2.3'!J36</f>
        <v>0.45216663177726607</v>
      </c>
      <c r="C39" s="446">
        <f>'Tabelle 3.3'!J36</f>
        <v>-3.7267080745341614</v>
      </c>
      <c r="D39" s="447">
        <f t="shared" si="3"/>
        <v>0.45216663177726607</v>
      </c>
      <c r="E39" s="447">
        <f t="shared" si="3"/>
        <v>-3.7267080745341614</v>
      </c>
      <c r="F39" s="442" t="str">
        <f t="shared" si="4"/>
        <v/>
      </c>
      <c r="G39" s="442" t="str">
        <f t="shared" si="4"/>
        <v/>
      </c>
      <c r="H39" s="448" t="str">
        <f t="shared" si="5"/>
        <v/>
      </c>
      <c r="I39" s="448" t="str">
        <f t="shared" si="5"/>
        <v/>
      </c>
      <c r="J39" s="442" t="e">
        <f t="shared" si="6"/>
        <v>#N/A</v>
      </c>
      <c r="K39" s="442" t="e">
        <f t="shared" si="7"/>
        <v>#N/A</v>
      </c>
      <c r="L39" s="442" t="e">
        <f t="shared" si="8"/>
        <v>#N/A</v>
      </c>
      <c r="M39" s="442" t="e">
        <f t="shared" si="9"/>
        <v>#N/A</v>
      </c>
      <c r="N39" s="442">
        <v>253</v>
      </c>
    </row>
    <row r="40" spans="1:14" s="441" customFormat="1" ht="15" customHeight="1" x14ac:dyDescent="0.2">
      <c r="A40" s="441">
        <v>27</v>
      </c>
      <c r="B40" s="445">
        <f>'Tabelle 2.3'!J37</f>
        <v>0.15159776060851873</v>
      </c>
      <c r="C40" s="446">
        <f>'Tabelle 3.3'!J37</f>
        <v>-5.4768877751275626</v>
      </c>
      <c r="D40" s="447">
        <f t="shared" si="3"/>
        <v>0.15159776060851873</v>
      </c>
      <c r="E40" s="447">
        <f t="shared" si="3"/>
        <v>-5.4768877751275626</v>
      </c>
      <c r="F40" s="442" t="str">
        <f t="shared" si="4"/>
        <v/>
      </c>
      <c r="G40" s="442" t="str">
        <f t="shared" si="4"/>
        <v/>
      </c>
      <c r="H40" s="448" t="str">
        <f t="shared" si="5"/>
        <v/>
      </c>
      <c r="I40" s="448" t="str">
        <f t="shared" si="5"/>
        <v/>
      </c>
      <c r="J40" s="442" t="e">
        <f t="shared" si="6"/>
        <v>#N/A</v>
      </c>
      <c r="K40" s="442" t="e">
        <f t="shared" si="7"/>
        <v>#N/A</v>
      </c>
      <c r="L40" s="442" t="e">
        <f t="shared" si="8"/>
        <v>#N/A</v>
      </c>
      <c r="M40" s="442" t="e">
        <f t="shared" si="9"/>
        <v>#N/A</v>
      </c>
      <c r="N40" s="442">
        <v>263</v>
      </c>
    </row>
    <row r="41" spans="1:14" s="441" customFormat="1" ht="15" customHeight="1" x14ac:dyDescent="0.2">
      <c r="A41" s="441">
        <v>28</v>
      </c>
      <c r="B41" s="445" t="e">
        <f>'Tabelle 2.3'!#REF!</f>
        <v>#REF!</v>
      </c>
      <c r="C41" s="446" t="e">
        <f>'Tabelle 3.3'!#REF!</f>
        <v>#REF!</v>
      </c>
      <c r="D41" s="447" t="e">
        <f t="shared" si="3"/>
        <v>#REF!</v>
      </c>
      <c r="E41" s="447" t="e">
        <f t="shared" si="3"/>
        <v>#REF!</v>
      </c>
      <c r="F41" s="442" t="str">
        <f t="shared" si="4"/>
        <v/>
      </c>
      <c r="G41" s="442" t="str">
        <f t="shared" si="4"/>
        <v/>
      </c>
      <c r="H41" s="448" t="e">
        <f t="shared" si="5"/>
        <v>#REF!</v>
      </c>
      <c r="I41" s="448" t="e">
        <f t="shared" si="5"/>
        <v>#REF!</v>
      </c>
      <c r="J41" s="442" t="e">
        <f t="shared" si="6"/>
        <v>#REF!</v>
      </c>
      <c r="K41" s="442" t="e">
        <f t="shared" si="7"/>
        <v>#REF!</v>
      </c>
      <c r="L41" s="442" t="e">
        <f t="shared" si="8"/>
        <v>#REF!</v>
      </c>
      <c r="M41" s="442" t="e">
        <f t="shared" si="9"/>
        <v>#REF!</v>
      </c>
      <c r="N41" s="442">
        <v>273</v>
      </c>
    </row>
    <row r="42" spans="1:14" s="441" customFormat="1" ht="15" customHeight="1" x14ac:dyDescent="0.2">
      <c r="A42" s="441">
        <v>29</v>
      </c>
      <c r="B42" s="445" t="e">
        <f>'Tabelle 2.3'!#REF!</f>
        <v>#REF!</v>
      </c>
      <c r="C42" s="446" t="e">
        <f>'Tabelle 3.3'!#REF!</f>
        <v>#REF!</v>
      </c>
      <c r="D42" s="447" t="e">
        <f t="shared" si="3"/>
        <v>#REF!</v>
      </c>
      <c r="E42" s="447" t="e">
        <f t="shared" si="3"/>
        <v>#REF!</v>
      </c>
      <c r="F42" s="442" t="str">
        <f t="shared" si="4"/>
        <v/>
      </c>
      <c r="G42" s="442" t="str">
        <f t="shared" si="4"/>
        <v/>
      </c>
      <c r="H42" s="448" t="e">
        <f t="shared" si="5"/>
        <v>#REF!</v>
      </c>
      <c r="I42" s="448" t="e">
        <f t="shared" si="5"/>
        <v>#REF!</v>
      </c>
      <c r="J42" s="442" t="e">
        <f t="shared" si="6"/>
        <v>#REF!</v>
      </c>
      <c r="K42" s="442" t="e">
        <f t="shared" si="7"/>
        <v>#REF!</v>
      </c>
      <c r="L42" s="442" t="e">
        <f t="shared" si="8"/>
        <v>#REF!</v>
      </c>
      <c r="M42" s="442" t="e">
        <f t="shared" si="9"/>
        <v>#REF!</v>
      </c>
      <c r="N42" s="442">
        <v>284</v>
      </c>
    </row>
    <row r="43" spans="1:14" s="441" customFormat="1" ht="15" customHeight="1" x14ac:dyDescent="0.2">
      <c r="A43" s="441">
        <v>30</v>
      </c>
      <c r="B43" s="445" t="e">
        <f>'Tabelle 2.3'!#REF!</f>
        <v>#REF!</v>
      </c>
      <c r="C43" s="446" t="e">
        <f>'Tabelle 3.3'!#REF!</f>
        <v>#REF!</v>
      </c>
      <c r="D43" s="447" t="e">
        <f t="shared" si="3"/>
        <v>#REF!</v>
      </c>
      <c r="E43" s="447" t="e">
        <f t="shared" si="3"/>
        <v>#REF!</v>
      </c>
      <c r="F43" s="442" t="str">
        <f t="shared" si="4"/>
        <v/>
      </c>
      <c r="G43" s="442" t="str">
        <f t="shared" si="4"/>
        <v/>
      </c>
      <c r="H43" s="448" t="e">
        <f t="shared" si="5"/>
        <v>#REF!</v>
      </c>
      <c r="I43" s="448" t="e">
        <f t="shared" si="5"/>
        <v>#REF!</v>
      </c>
      <c r="J43" s="442" t="e">
        <f t="shared" si="6"/>
        <v>#REF!</v>
      </c>
      <c r="K43" s="442" t="e">
        <f t="shared" si="7"/>
        <v>#REF!</v>
      </c>
      <c r="L43" s="442" t="e">
        <f t="shared" si="8"/>
        <v>#REF!</v>
      </c>
      <c r="M43" s="442" t="e">
        <f t="shared" si="9"/>
        <v>#REF!</v>
      </c>
      <c r="N43" s="442">
        <v>294</v>
      </c>
    </row>
    <row r="44" spans="1:14" s="441" customFormat="1" ht="15" customHeight="1" x14ac:dyDescent="0.2">
      <c r="A44" s="441">
        <v>31</v>
      </c>
      <c r="B44" s="445" t="e">
        <f>'Tabelle 2.3'!#REF!</f>
        <v>#REF!</v>
      </c>
      <c r="C44" s="446" t="e">
        <f>'Tabelle 3.3'!#REF!</f>
        <v>#REF!</v>
      </c>
      <c r="D44" s="447" t="e">
        <f t="shared" si="3"/>
        <v>#REF!</v>
      </c>
      <c r="E44" s="447" t="e">
        <f t="shared" si="3"/>
        <v>#REF!</v>
      </c>
      <c r="F44" s="442" t="str">
        <f t="shared" si="4"/>
        <v/>
      </c>
      <c r="G44" s="442" t="str">
        <f t="shared" si="4"/>
        <v/>
      </c>
      <c r="H44" s="448" t="e">
        <f t="shared" si="5"/>
        <v>#REF!</v>
      </c>
      <c r="I44" s="448" t="e">
        <f t="shared" si="5"/>
        <v>#REF!</v>
      </c>
      <c r="J44" s="442" t="e">
        <f t="shared" si="6"/>
        <v>#REF!</v>
      </c>
      <c r="K44" s="442" t="e">
        <f t="shared" si="7"/>
        <v>#REF!</v>
      </c>
      <c r="L44" s="442" t="e">
        <f t="shared" si="8"/>
        <v>#REF!</v>
      </c>
      <c r="M44" s="442" t="e">
        <f t="shared" si="9"/>
        <v>#REF!</v>
      </c>
      <c r="N44" s="442">
        <v>304</v>
      </c>
    </row>
    <row r="45" spans="1:14" s="441" customFormat="1" ht="15" customHeight="1" x14ac:dyDescent="0.2">
      <c r="A45" s="441">
        <v>32</v>
      </c>
      <c r="B45" s="445" t="e">
        <f>'Tabelle 2.3'!#REF!</f>
        <v>#REF!</v>
      </c>
      <c r="C45" s="446" t="e">
        <f>'Tabelle 3.3'!#REF!</f>
        <v>#REF!</v>
      </c>
      <c r="D45" s="447" t="e">
        <f t="shared" si="3"/>
        <v>#REF!</v>
      </c>
      <c r="E45" s="447" t="e">
        <f t="shared" si="3"/>
        <v>#REF!</v>
      </c>
      <c r="F45" s="442" t="str">
        <f t="shared" si="4"/>
        <v/>
      </c>
      <c r="G45" s="442" t="str">
        <f t="shared" si="4"/>
        <v/>
      </c>
      <c r="H45" s="448" t="e">
        <f t="shared" si="5"/>
        <v>#REF!</v>
      </c>
      <c r="I45" s="448" t="e">
        <f t="shared" si="5"/>
        <v>#REF!</v>
      </c>
      <c r="J45" s="442" t="e">
        <f t="shared" si="6"/>
        <v>#REF!</v>
      </c>
      <c r="K45" s="442" t="e">
        <f t="shared" si="7"/>
        <v>#REF!</v>
      </c>
      <c r="L45" s="442" t="e">
        <f t="shared" si="8"/>
        <v>#REF!</v>
      </c>
      <c r="M45" s="442" t="e">
        <f t="shared" si="9"/>
        <v>#REF!</v>
      </c>
      <c r="N45" s="442">
        <v>315</v>
      </c>
    </row>
    <row r="46" spans="1:14" s="441" customFormat="1" ht="15" customHeight="1" x14ac:dyDescent="0.2">
      <c r="A46" s="441">
        <v>33</v>
      </c>
      <c r="B46" s="445">
        <f>'Tabelle 2.3'!J37</f>
        <v>0.15159776060851873</v>
      </c>
      <c r="C46" s="446">
        <f>'Tabelle 3.3'!J37</f>
        <v>-5.4768877751275626</v>
      </c>
      <c r="D46" s="447">
        <f t="shared" si="3"/>
        <v>0.15159776060851873</v>
      </c>
      <c r="E46" s="447">
        <f t="shared" si="3"/>
        <v>-5.4768877751275626</v>
      </c>
      <c r="F46" s="442" t="str">
        <f t="shared" si="4"/>
        <v/>
      </c>
      <c r="G46" s="442" t="str">
        <f t="shared" si="4"/>
        <v/>
      </c>
      <c r="H46" s="448" t="str">
        <f t="shared" si="5"/>
        <v/>
      </c>
      <c r="I46" s="448" t="str">
        <f t="shared" si="5"/>
        <v/>
      </c>
      <c r="J46" s="442" t="e">
        <f t="shared" si="6"/>
        <v>#N/A</v>
      </c>
      <c r="K46" s="442" t="e">
        <f t="shared" si="7"/>
        <v>#N/A</v>
      </c>
      <c r="L46" s="442" t="e">
        <f t="shared" si="8"/>
        <v>#N/A</v>
      </c>
      <c r="M46" s="442" t="e">
        <f t="shared" si="9"/>
        <v>#N/A</v>
      </c>
      <c r="N46" s="442">
        <v>325</v>
      </c>
    </row>
    <row r="47" spans="1:14" s="441" customFormat="1" ht="15" customHeight="1" x14ac:dyDescent="0.2">
      <c r="E47" s="442"/>
      <c r="F47" s="442"/>
      <c r="G47" s="442"/>
      <c r="H47" s="442"/>
      <c r="I47" s="442"/>
      <c r="J47" s="442"/>
      <c r="K47" s="442"/>
      <c r="L47" s="442"/>
      <c r="M47" s="442"/>
      <c r="N47" s="442"/>
    </row>
    <row r="48" spans="1:14" s="441" customFormat="1" ht="15" customHeight="1" x14ac:dyDescent="0.2">
      <c r="D48" s="449"/>
      <c r="E48" s="442"/>
      <c r="F48" s="442"/>
      <c r="G48" s="442"/>
      <c r="H48" s="442"/>
      <c r="I48" s="442"/>
      <c r="J48" s="442"/>
      <c r="K48" s="442"/>
      <c r="L48" s="442"/>
      <c r="M48" s="442"/>
      <c r="N48" s="442"/>
    </row>
    <row r="49" spans="1:14" s="441" customFormat="1" ht="15" customHeight="1" x14ac:dyDescent="0.2">
      <c r="A49" s="443" t="s">
        <v>419</v>
      </c>
      <c r="E49" s="442"/>
      <c r="F49" s="442"/>
      <c r="G49" s="442"/>
      <c r="H49" s="442"/>
      <c r="I49" s="442"/>
      <c r="J49" s="442"/>
      <c r="K49" s="442"/>
      <c r="L49" s="442"/>
      <c r="M49" s="442"/>
      <c r="N49" s="442"/>
    </row>
    <row r="50" spans="1:14" ht="15" customHeight="1" x14ac:dyDescent="0.2">
      <c r="A50" s="674" t="s">
        <v>420</v>
      </c>
      <c r="B50" s="675" t="s">
        <v>102</v>
      </c>
      <c r="C50" s="675"/>
      <c r="D50" s="675"/>
      <c r="E50" s="676" t="s">
        <v>421</v>
      </c>
      <c r="F50" s="676"/>
      <c r="G50" s="676"/>
      <c r="H50" s="677" t="s">
        <v>422</v>
      </c>
      <c r="I50" s="678" t="s">
        <v>423</v>
      </c>
      <c r="J50" s="678"/>
      <c r="K50" s="678"/>
      <c r="L50" s="450" t="s">
        <v>424</v>
      </c>
      <c r="M50" s="451"/>
      <c r="N50" s="452"/>
    </row>
    <row r="51" spans="1:14" ht="39.950000000000003" customHeight="1" x14ac:dyDescent="0.2">
      <c r="A51" s="674"/>
      <c r="B51" s="453">
        <v>76479</v>
      </c>
      <c r="C51" s="453">
        <v>75566</v>
      </c>
      <c r="D51" s="453">
        <v>35950</v>
      </c>
      <c r="E51" s="453" t="s">
        <v>407</v>
      </c>
      <c r="F51" s="453" t="s">
        <v>120</v>
      </c>
      <c r="G51" s="453" t="s">
        <v>121</v>
      </c>
      <c r="H51" s="677"/>
      <c r="I51" s="453" t="s">
        <v>407</v>
      </c>
      <c r="J51" s="453" t="s">
        <v>120</v>
      </c>
      <c r="K51" s="453" t="s">
        <v>121</v>
      </c>
      <c r="L51" s="453" t="s">
        <v>425</v>
      </c>
      <c r="M51" s="453"/>
      <c r="N51" s="453"/>
    </row>
    <row r="52" spans="1:14" ht="15" customHeight="1" x14ac:dyDescent="0.2">
      <c r="A52" s="454">
        <v>41883</v>
      </c>
      <c r="B52" s="455">
        <v>246523</v>
      </c>
      <c r="C52" s="455">
        <v>24029</v>
      </c>
      <c r="D52" s="455">
        <v>9034</v>
      </c>
      <c r="E52" s="456">
        <f>IF($A$52=37802,IF(COUNTBLANK(B$52:B$71)&gt;0,#N/A,B52/B$52*100),IF(COUNTBLANK(B$52:B$76)&gt;0,#N/A,B52/B$52*100))</f>
        <v>100</v>
      </c>
      <c r="F52" s="456">
        <f>IF($A$52=37802,IF(COUNTBLANK(C$52:C$71)&gt;0,#N/A,C52/C$52*100),IF(COUNTBLANK(C$52:C$76)&gt;0,#N/A,C52/C$52*100))</f>
        <v>100</v>
      </c>
      <c r="G52" s="456">
        <f>IF($A$52=37802,IF(COUNTBLANK(D$52:D$71)&gt;0,#N/A,D52/D$52*100),IF(COUNTBLANK(D$52:D$76)&gt;0,#N/A,D52/D$52*100))</f>
        <v>100</v>
      </c>
      <c r="H52" s="457">
        <f>IF(ISERROR(L52)=TRUE,IF(MONTH(A52)=MONTH(MAX(A$52:A$76)),A52,""),"")</f>
        <v>41883</v>
      </c>
      <c r="I52" s="456">
        <f>IF($H52&lt;&gt;"",E52,"")</f>
        <v>100</v>
      </c>
      <c r="J52" s="456">
        <f>IF($H52&lt;&gt;"",F52,"")</f>
        <v>100</v>
      </c>
      <c r="K52" s="456">
        <f t="shared" ref="J52:K67" si="10">IF($H52&lt;&gt;"",G52,"")</f>
        <v>100</v>
      </c>
      <c r="L52" s="456" t="e">
        <f>IF(A$52=37802,IF(AND(COUNTBLANK(B$52:B$71)&lt;&gt;0,COUNTBLANK(C$52:C$71)&lt;&gt;0,COUNTBLANK(D$52:D$71)&lt;&gt;0),135,#N/A),IF(AND(COUNTBLANK(B$52:B$76)&lt;&gt;0,COUNTBLANK(C$52:C$76)&lt;&gt;0,COUNTBLANK(D$52:D$76)&lt;&gt;0),135,#N/A))</f>
        <v>#N/A</v>
      </c>
    </row>
    <row r="53" spans="1:14" ht="15" customHeight="1" x14ac:dyDescent="0.2">
      <c r="A53" s="454" t="s">
        <v>426</v>
      </c>
      <c r="B53" s="455">
        <v>245399</v>
      </c>
      <c r="C53" s="455">
        <v>24600</v>
      </c>
      <c r="D53" s="455">
        <v>9128</v>
      </c>
      <c r="E53" s="456">
        <f t="shared" ref="E53:G71" si="11">IF($A$52=37802,IF(COUNTBLANK(B$52:B$71)&gt;0,#N/A,B53/B$52*100),IF(COUNTBLANK(B$52:B$76)&gt;0,#N/A,B53/B$52*100))</f>
        <v>99.544058769364312</v>
      </c>
      <c r="F53" s="456">
        <f t="shared" si="11"/>
        <v>102.37629530983395</v>
      </c>
      <c r="G53" s="456">
        <f t="shared" si="11"/>
        <v>101.04051361523135</v>
      </c>
      <c r="H53" s="457" t="str">
        <f>IF(ISERROR(L53)=TRUE,IF(MONTH(A53)=MONTH(MAX(A$52:A$76)),A53,""),"")</f>
        <v/>
      </c>
      <c r="I53" s="456" t="str">
        <f t="shared" ref="I53:K76" si="12">IF($H53&lt;&gt;"",E53,"")</f>
        <v/>
      </c>
      <c r="J53" s="456" t="str">
        <f t="shared" si="10"/>
        <v/>
      </c>
      <c r="K53" s="456" t="str">
        <f t="shared" si="10"/>
        <v/>
      </c>
      <c r="L53" s="456" t="e">
        <f t="shared" ref="L53:L76" si="13">IF(A$52=37802,IF(AND(COUNTBLANK(B$52:B$71)&lt;&gt;0,COUNTBLANK(C$52:C$71)&lt;&gt;0,COUNTBLANK(D$52:D$71)&lt;&gt;0),135,#N/A),IF(AND(COUNTBLANK(B$52:B$76)&lt;&gt;0,COUNTBLANK(C$52:C$76)&lt;&gt;0,COUNTBLANK(D$52:D$76)&lt;&gt;0),135,#N/A))</f>
        <v>#N/A</v>
      </c>
    </row>
    <row r="54" spans="1:14" ht="15" customHeight="1" x14ac:dyDescent="0.2">
      <c r="A54" s="458" t="s">
        <v>427</v>
      </c>
      <c r="B54" s="455">
        <v>245009</v>
      </c>
      <c r="C54" s="455">
        <v>23092</v>
      </c>
      <c r="D54" s="455">
        <v>8753</v>
      </c>
      <c r="E54" s="456">
        <f t="shared" si="11"/>
        <v>99.385858520300346</v>
      </c>
      <c r="F54" s="456">
        <f t="shared" si="11"/>
        <v>96.100545174580716</v>
      </c>
      <c r="G54" s="456">
        <f t="shared" si="11"/>
        <v>96.889528448085017</v>
      </c>
      <c r="H54" s="457" t="str">
        <f>IF(ISERROR(L54)=TRUE,IF(MONTH(A54)=MONTH(MAX(A$52:A$76)),A54,""),"")</f>
        <v/>
      </c>
      <c r="I54" s="456" t="str">
        <f t="shared" si="12"/>
        <v/>
      </c>
      <c r="J54" s="456" t="str">
        <f t="shared" si="10"/>
        <v/>
      </c>
      <c r="K54" s="456" t="str">
        <f t="shared" si="10"/>
        <v/>
      </c>
      <c r="L54" s="456" t="e">
        <f t="shared" si="13"/>
        <v>#N/A</v>
      </c>
    </row>
    <row r="55" spans="1:14" ht="15" customHeight="1" x14ac:dyDescent="0.2">
      <c r="A55" s="458" t="s">
        <v>428</v>
      </c>
      <c r="B55" s="455">
        <v>246850</v>
      </c>
      <c r="C55" s="455">
        <v>23932</v>
      </c>
      <c r="D55" s="455">
        <v>9101</v>
      </c>
      <c r="E55" s="456">
        <f t="shared" si="11"/>
        <v>100.13264482421518</v>
      </c>
      <c r="F55" s="456">
        <f t="shared" si="11"/>
        <v>99.596321111989681</v>
      </c>
      <c r="G55" s="456">
        <f t="shared" si="11"/>
        <v>100.7416426831968</v>
      </c>
      <c r="H55" s="457" t="str">
        <f>IF(ISERROR(L55)=TRUE,IF(MONTH(A55)=MONTH(MAX(A$52:A$76)),A55,""),"")</f>
        <v/>
      </c>
      <c r="I55" s="456" t="str">
        <f t="shared" si="12"/>
        <v/>
      </c>
      <c r="J55" s="456" t="str">
        <f t="shared" si="10"/>
        <v/>
      </c>
      <c r="K55" s="456" t="str">
        <f t="shared" si="10"/>
        <v/>
      </c>
      <c r="L55" s="456" t="e">
        <f t="shared" si="13"/>
        <v>#N/A</v>
      </c>
    </row>
    <row r="56" spans="1:14" ht="15" customHeight="1" x14ac:dyDescent="0.2">
      <c r="A56" s="458">
        <v>42248</v>
      </c>
      <c r="B56" s="455">
        <v>251160</v>
      </c>
      <c r="C56" s="455">
        <v>23311</v>
      </c>
      <c r="D56" s="455">
        <v>9432</v>
      </c>
      <c r="E56" s="456">
        <f t="shared" si="11"/>
        <v>101.88096039720432</v>
      </c>
      <c r="F56" s="456">
        <f t="shared" si="11"/>
        <v>97.01194390111948</v>
      </c>
      <c r="G56" s="456">
        <f t="shared" si="11"/>
        <v>104.40557892406463</v>
      </c>
      <c r="H56" s="457">
        <f t="shared" ref="H56:H71" si="14">IF(ISERROR(L56)=TRUE,IF(MONTH(A56)=MONTH(MAX(A$52:A$76)),A56,""),"")</f>
        <v>42248</v>
      </c>
      <c r="I56" s="456">
        <f t="shared" si="12"/>
        <v>101.88096039720432</v>
      </c>
      <c r="J56" s="456">
        <f t="shared" si="10"/>
        <v>97.01194390111948</v>
      </c>
      <c r="K56" s="456">
        <f t="shared" si="10"/>
        <v>104.40557892406463</v>
      </c>
      <c r="L56" s="456" t="e">
        <f t="shared" si="13"/>
        <v>#N/A</v>
      </c>
    </row>
    <row r="57" spans="1:14" ht="15" customHeight="1" x14ac:dyDescent="0.2">
      <c r="A57" s="458" t="s">
        <v>429</v>
      </c>
      <c r="B57" s="455">
        <v>250704</v>
      </c>
      <c r="C57" s="455">
        <v>24071</v>
      </c>
      <c r="D57" s="455">
        <v>9594</v>
      </c>
      <c r="E57" s="456">
        <f t="shared" si="11"/>
        <v>101.69598779829873</v>
      </c>
      <c r="F57" s="456">
        <f t="shared" si="11"/>
        <v>100.17478879687044</v>
      </c>
      <c r="G57" s="456">
        <f t="shared" si="11"/>
        <v>106.19880451627186</v>
      </c>
      <c r="H57" s="457" t="str">
        <f t="shared" si="14"/>
        <v/>
      </c>
      <c r="I57" s="456" t="str">
        <f t="shared" si="12"/>
        <v/>
      </c>
      <c r="J57" s="456" t="str">
        <f t="shared" si="10"/>
        <v/>
      </c>
      <c r="K57" s="456" t="str">
        <f t="shared" si="10"/>
        <v/>
      </c>
      <c r="L57" s="456" t="e">
        <f t="shared" si="13"/>
        <v>#N/A</v>
      </c>
    </row>
    <row r="58" spans="1:14" ht="15" customHeight="1" x14ac:dyDescent="0.2">
      <c r="A58" s="458" t="s">
        <v>430</v>
      </c>
      <c r="B58" s="455">
        <v>250342</v>
      </c>
      <c r="C58" s="455">
        <v>23809</v>
      </c>
      <c r="D58" s="455">
        <v>9417</v>
      </c>
      <c r="E58" s="456">
        <f t="shared" si="11"/>
        <v>101.54914551583423</v>
      </c>
      <c r="F58" s="456">
        <f t="shared" si="11"/>
        <v>99.084439635440518</v>
      </c>
      <c r="G58" s="456">
        <f t="shared" si="11"/>
        <v>104.23953951737879</v>
      </c>
      <c r="H58" s="457" t="str">
        <f t="shared" si="14"/>
        <v/>
      </c>
      <c r="I58" s="456" t="str">
        <f t="shared" si="12"/>
        <v/>
      </c>
      <c r="J58" s="456" t="str">
        <f t="shared" si="10"/>
        <v/>
      </c>
      <c r="K58" s="456" t="str">
        <f t="shared" si="10"/>
        <v/>
      </c>
      <c r="L58" s="456" t="e">
        <f t="shared" si="13"/>
        <v>#N/A</v>
      </c>
    </row>
    <row r="59" spans="1:14" ht="15" customHeight="1" x14ac:dyDescent="0.2">
      <c r="A59" s="458" t="s">
        <v>431</v>
      </c>
      <c r="B59" s="455">
        <v>252362</v>
      </c>
      <c r="C59" s="455">
        <v>24614</v>
      </c>
      <c r="D59" s="455">
        <v>9820</v>
      </c>
      <c r="E59" s="456">
        <f t="shared" si="11"/>
        <v>102.36854167765279</v>
      </c>
      <c r="F59" s="456">
        <f t="shared" si="11"/>
        <v>102.43455824212411</v>
      </c>
      <c r="G59" s="456">
        <f t="shared" si="11"/>
        <v>108.70046491033871</v>
      </c>
      <c r="H59" s="457" t="str">
        <f t="shared" si="14"/>
        <v/>
      </c>
      <c r="I59" s="456" t="str">
        <f t="shared" si="12"/>
        <v/>
      </c>
      <c r="J59" s="456" t="str">
        <f t="shared" si="10"/>
        <v/>
      </c>
      <c r="K59" s="456" t="str">
        <f t="shared" si="10"/>
        <v/>
      </c>
      <c r="L59" s="456" t="e">
        <f t="shared" si="13"/>
        <v>#N/A</v>
      </c>
    </row>
    <row r="60" spans="1:14" ht="15" customHeight="1" x14ac:dyDescent="0.2">
      <c r="A60" s="458">
        <v>42614</v>
      </c>
      <c r="B60" s="455">
        <v>256773</v>
      </c>
      <c r="C60" s="455">
        <v>24014</v>
      </c>
      <c r="D60" s="455">
        <v>10210</v>
      </c>
      <c r="E60" s="456">
        <f t="shared" si="11"/>
        <v>104.15782705873286</v>
      </c>
      <c r="F60" s="456">
        <f t="shared" si="11"/>
        <v>99.937575429689133</v>
      </c>
      <c r="G60" s="456">
        <f t="shared" si="11"/>
        <v>113.01748948417092</v>
      </c>
      <c r="H60" s="457">
        <f t="shared" si="14"/>
        <v>42614</v>
      </c>
      <c r="I60" s="456">
        <f t="shared" si="12"/>
        <v>104.15782705873286</v>
      </c>
      <c r="J60" s="456">
        <f t="shared" si="10"/>
        <v>99.937575429689133</v>
      </c>
      <c r="K60" s="456">
        <f t="shared" si="10"/>
        <v>113.01748948417092</v>
      </c>
      <c r="L60" s="456" t="e">
        <f t="shared" si="13"/>
        <v>#N/A</v>
      </c>
    </row>
    <row r="61" spans="1:14" ht="15" customHeight="1" x14ac:dyDescent="0.2">
      <c r="A61" s="458" t="s">
        <v>432</v>
      </c>
      <c r="B61" s="455">
        <v>256264</v>
      </c>
      <c r="C61" s="455">
        <v>24544</v>
      </c>
      <c r="D61" s="455">
        <v>10402</v>
      </c>
      <c r="E61" s="456">
        <f t="shared" si="11"/>
        <v>103.95135545162115</v>
      </c>
      <c r="F61" s="456">
        <f t="shared" si="11"/>
        <v>102.14324358067334</v>
      </c>
      <c r="G61" s="456">
        <f t="shared" si="11"/>
        <v>115.14279388974984</v>
      </c>
      <c r="H61" s="457" t="str">
        <f t="shared" si="14"/>
        <v/>
      </c>
      <c r="I61" s="456" t="str">
        <f t="shared" si="12"/>
        <v/>
      </c>
      <c r="J61" s="456" t="str">
        <f t="shared" si="10"/>
        <v/>
      </c>
      <c r="K61" s="456" t="str">
        <f t="shared" si="10"/>
        <v/>
      </c>
      <c r="L61" s="456" t="e">
        <f t="shared" si="13"/>
        <v>#N/A</v>
      </c>
    </row>
    <row r="62" spans="1:14" ht="15" customHeight="1" x14ac:dyDescent="0.2">
      <c r="A62" s="458" t="s">
        <v>433</v>
      </c>
      <c r="B62" s="455">
        <v>256180</v>
      </c>
      <c r="C62" s="455">
        <v>23865</v>
      </c>
      <c r="D62" s="455">
        <v>10264</v>
      </c>
      <c r="E62" s="456">
        <f t="shared" si="11"/>
        <v>103.91728155182275</v>
      </c>
      <c r="F62" s="456">
        <f t="shared" si="11"/>
        <v>99.317491364601111</v>
      </c>
      <c r="G62" s="456">
        <f t="shared" si="11"/>
        <v>113.61523134823999</v>
      </c>
      <c r="H62" s="457" t="str">
        <f t="shared" si="14"/>
        <v/>
      </c>
      <c r="I62" s="456" t="str">
        <f t="shared" si="12"/>
        <v/>
      </c>
      <c r="J62" s="456" t="str">
        <f t="shared" si="10"/>
        <v/>
      </c>
      <c r="K62" s="456" t="str">
        <f t="shared" si="10"/>
        <v/>
      </c>
      <c r="L62" s="456" t="e">
        <f t="shared" si="13"/>
        <v>#N/A</v>
      </c>
    </row>
    <row r="63" spans="1:14" ht="15" customHeight="1" x14ac:dyDescent="0.2">
      <c r="A63" s="458" t="s">
        <v>434</v>
      </c>
      <c r="B63" s="455">
        <v>258758</v>
      </c>
      <c r="C63" s="455">
        <v>24554</v>
      </c>
      <c r="D63" s="455">
        <v>10468</v>
      </c>
      <c r="E63" s="456">
        <f t="shared" si="11"/>
        <v>104.9630257623021</v>
      </c>
      <c r="F63" s="456">
        <f t="shared" si="11"/>
        <v>102.1848599608806</v>
      </c>
      <c r="G63" s="456">
        <f t="shared" si="11"/>
        <v>115.8733672791676</v>
      </c>
      <c r="H63" s="457" t="str">
        <f t="shared" si="14"/>
        <v/>
      </c>
      <c r="I63" s="456" t="str">
        <f t="shared" si="12"/>
        <v/>
      </c>
      <c r="J63" s="456" t="str">
        <f t="shared" si="10"/>
        <v/>
      </c>
      <c r="K63" s="456" t="str">
        <f t="shared" si="10"/>
        <v/>
      </c>
      <c r="L63" s="456" t="e">
        <f t="shared" si="13"/>
        <v>#N/A</v>
      </c>
    </row>
    <row r="64" spans="1:14" ht="15" customHeight="1" x14ac:dyDescent="0.2">
      <c r="A64" s="458">
        <v>42979</v>
      </c>
      <c r="B64" s="455">
        <v>263764</v>
      </c>
      <c r="C64" s="455">
        <v>23766</v>
      </c>
      <c r="D64" s="455">
        <v>10902</v>
      </c>
      <c r="E64" s="456">
        <f t="shared" si="11"/>
        <v>106.9936679336208</v>
      </c>
      <c r="F64" s="456">
        <f t="shared" si="11"/>
        <v>98.90548920054934</v>
      </c>
      <c r="G64" s="456">
        <f t="shared" si="11"/>
        <v>120.67744077927829</v>
      </c>
      <c r="H64" s="457">
        <f t="shared" si="14"/>
        <v>42979</v>
      </c>
      <c r="I64" s="456">
        <f t="shared" si="12"/>
        <v>106.9936679336208</v>
      </c>
      <c r="J64" s="456">
        <f t="shared" si="10"/>
        <v>98.90548920054934</v>
      </c>
      <c r="K64" s="456">
        <f t="shared" si="10"/>
        <v>120.67744077927829</v>
      </c>
      <c r="L64" s="456" t="e">
        <f t="shared" si="13"/>
        <v>#N/A</v>
      </c>
    </row>
    <row r="65" spans="1:12" ht="15" customHeight="1" x14ac:dyDescent="0.2">
      <c r="A65" s="458" t="s">
        <v>435</v>
      </c>
      <c r="B65" s="455">
        <v>264742</v>
      </c>
      <c r="C65" s="455">
        <v>24501</v>
      </c>
      <c r="D65" s="455">
        <v>11052</v>
      </c>
      <c r="E65" s="456">
        <f t="shared" si="11"/>
        <v>107.39038548127355</v>
      </c>
      <c r="F65" s="456">
        <f t="shared" si="11"/>
        <v>101.96429314578216</v>
      </c>
      <c r="G65" s="456">
        <f t="shared" si="11"/>
        <v>122.3378348461368</v>
      </c>
      <c r="H65" s="457" t="str">
        <f t="shared" si="14"/>
        <v/>
      </c>
      <c r="I65" s="456" t="str">
        <f t="shared" si="12"/>
        <v/>
      </c>
      <c r="J65" s="456" t="str">
        <f t="shared" si="10"/>
        <v/>
      </c>
      <c r="K65" s="456" t="str">
        <f t="shared" si="10"/>
        <v/>
      </c>
      <c r="L65" s="456" t="e">
        <f t="shared" si="13"/>
        <v>#N/A</v>
      </c>
    </row>
    <row r="66" spans="1:12" ht="15" customHeight="1" x14ac:dyDescent="0.2">
      <c r="A66" s="458" t="s">
        <v>436</v>
      </c>
      <c r="B66" s="455">
        <v>264160</v>
      </c>
      <c r="C66" s="455">
        <v>24029</v>
      </c>
      <c r="D66" s="455">
        <v>10985</v>
      </c>
      <c r="E66" s="456">
        <f t="shared" si="11"/>
        <v>107.15430203267037</v>
      </c>
      <c r="F66" s="456">
        <f t="shared" si="11"/>
        <v>100</v>
      </c>
      <c r="G66" s="456">
        <f t="shared" si="11"/>
        <v>121.59619216294</v>
      </c>
      <c r="H66" s="457" t="str">
        <f t="shared" si="14"/>
        <v/>
      </c>
      <c r="I66" s="456" t="str">
        <f t="shared" si="12"/>
        <v/>
      </c>
      <c r="J66" s="456" t="str">
        <f t="shared" si="10"/>
        <v/>
      </c>
      <c r="K66" s="456" t="str">
        <f t="shared" si="10"/>
        <v/>
      </c>
      <c r="L66" s="456" t="e">
        <f t="shared" si="13"/>
        <v>#N/A</v>
      </c>
    </row>
    <row r="67" spans="1:12" ht="15" customHeight="1" x14ac:dyDescent="0.2">
      <c r="A67" s="458" t="s">
        <v>437</v>
      </c>
      <c r="B67" s="455">
        <v>265827</v>
      </c>
      <c r="C67" s="455">
        <v>24943</v>
      </c>
      <c r="D67" s="455">
        <v>11280</v>
      </c>
      <c r="E67" s="456">
        <f t="shared" si="11"/>
        <v>107.83050668700282</v>
      </c>
      <c r="F67" s="456">
        <f t="shared" si="11"/>
        <v>103.80373715094262</v>
      </c>
      <c r="G67" s="456">
        <f t="shared" si="11"/>
        <v>124.86163382776179</v>
      </c>
      <c r="H67" s="457" t="str">
        <f t="shared" si="14"/>
        <v/>
      </c>
      <c r="I67" s="456" t="str">
        <f t="shared" si="12"/>
        <v/>
      </c>
      <c r="J67" s="456" t="str">
        <f t="shared" si="10"/>
        <v/>
      </c>
      <c r="K67" s="456" t="str">
        <f t="shared" si="10"/>
        <v/>
      </c>
      <c r="L67" s="456" t="e">
        <f t="shared" si="13"/>
        <v>#N/A</v>
      </c>
    </row>
    <row r="68" spans="1:12" ht="15" customHeight="1" x14ac:dyDescent="0.2">
      <c r="A68" s="458">
        <v>43344</v>
      </c>
      <c r="B68" s="455">
        <v>270676</v>
      </c>
      <c r="C68" s="455">
        <v>23964</v>
      </c>
      <c r="D68" s="455">
        <v>11666</v>
      </c>
      <c r="E68" s="456">
        <f t="shared" si="11"/>
        <v>109.79746311703167</v>
      </c>
      <c r="F68" s="456">
        <f t="shared" si="11"/>
        <v>99.729493528652881</v>
      </c>
      <c r="G68" s="456">
        <f t="shared" si="11"/>
        <v>129.13438122647776</v>
      </c>
      <c r="H68" s="457">
        <f t="shared" si="14"/>
        <v>43344</v>
      </c>
      <c r="I68" s="456">
        <f t="shared" si="12"/>
        <v>109.79746311703167</v>
      </c>
      <c r="J68" s="456">
        <f t="shared" si="12"/>
        <v>99.729493528652881</v>
      </c>
      <c r="K68" s="456">
        <f t="shared" si="12"/>
        <v>129.13438122647776</v>
      </c>
      <c r="L68" s="456" t="e">
        <f t="shared" si="13"/>
        <v>#N/A</v>
      </c>
    </row>
    <row r="69" spans="1:12" ht="15" customHeight="1" x14ac:dyDescent="0.2">
      <c r="A69" s="458" t="s">
        <v>438</v>
      </c>
      <c r="B69" s="455">
        <v>269966</v>
      </c>
      <c r="C69" s="455">
        <v>24193</v>
      </c>
      <c r="D69" s="455">
        <v>11845</v>
      </c>
      <c r="E69" s="456">
        <f t="shared" si="11"/>
        <v>109.50945753540238</v>
      </c>
      <c r="F69" s="456">
        <f t="shared" si="11"/>
        <v>100.68250863539889</v>
      </c>
      <c r="G69" s="456">
        <f t="shared" si="11"/>
        <v>131.11578481292895</v>
      </c>
      <c r="H69" s="457" t="str">
        <f t="shared" si="14"/>
        <v/>
      </c>
      <c r="I69" s="456" t="str">
        <f t="shared" si="12"/>
        <v/>
      </c>
      <c r="J69" s="456" t="str">
        <f t="shared" si="12"/>
        <v/>
      </c>
      <c r="K69" s="456" t="str">
        <f t="shared" si="12"/>
        <v/>
      </c>
      <c r="L69" s="456" t="e">
        <f t="shared" si="13"/>
        <v>#N/A</v>
      </c>
    </row>
    <row r="70" spans="1:12" ht="15" customHeight="1" x14ac:dyDescent="0.2">
      <c r="A70" s="458" t="s">
        <v>439</v>
      </c>
      <c r="B70" s="455">
        <v>268670</v>
      </c>
      <c r="C70" s="455">
        <v>23792</v>
      </c>
      <c r="D70" s="455">
        <v>11753</v>
      </c>
      <c r="E70" s="456">
        <f t="shared" si="11"/>
        <v>108.98374593851284</v>
      </c>
      <c r="F70" s="456">
        <f t="shared" si="11"/>
        <v>99.013691789088185</v>
      </c>
      <c r="G70" s="456">
        <f t="shared" si="11"/>
        <v>130.09740978525571</v>
      </c>
      <c r="H70" s="457" t="str">
        <f t="shared" si="14"/>
        <v/>
      </c>
      <c r="I70" s="456" t="str">
        <f t="shared" si="12"/>
        <v/>
      </c>
      <c r="J70" s="456" t="str">
        <f t="shared" si="12"/>
        <v/>
      </c>
      <c r="K70" s="456" t="str">
        <f t="shared" si="12"/>
        <v/>
      </c>
      <c r="L70" s="456" t="e">
        <f t="shared" si="13"/>
        <v>#N/A</v>
      </c>
    </row>
    <row r="71" spans="1:12" ht="15" customHeight="1" x14ac:dyDescent="0.2">
      <c r="A71" s="458" t="s">
        <v>440</v>
      </c>
      <c r="B71" s="455">
        <v>269422</v>
      </c>
      <c r="C71" s="455">
        <v>24372</v>
      </c>
      <c r="D71" s="455">
        <v>12150</v>
      </c>
      <c r="E71" s="456">
        <f t="shared" si="11"/>
        <v>109.28878847004133</v>
      </c>
      <c r="F71" s="456">
        <f t="shared" si="11"/>
        <v>101.42744184110866</v>
      </c>
      <c r="G71" s="456">
        <f t="shared" si="11"/>
        <v>134.49191941554128</v>
      </c>
      <c r="H71" s="457" t="str">
        <f t="shared" si="14"/>
        <v/>
      </c>
      <c r="I71" s="456" t="str">
        <f t="shared" si="12"/>
        <v/>
      </c>
      <c r="J71" s="456" t="str">
        <f t="shared" si="12"/>
        <v/>
      </c>
      <c r="K71" s="456" t="str">
        <f t="shared" si="12"/>
        <v/>
      </c>
      <c r="L71" s="456" t="e">
        <f t="shared" si="13"/>
        <v>#N/A</v>
      </c>
    </row>
    <row r="72" spans="1:12" ht="15" customHeight="1" x14ac:dyDescent="0.2">
      <c r="A72" s="458">
        <v>43709</v>
      </c>
      <c r="B72" s="455">
        <v>273783</v>
      </c>
      <c r="C72" s="455">
        <v>23392</v>
      </c>
      <c r="D72" s="455">
        <v>12225</v>
      </c>
      <c r="E72" s="459">
        <f t="shared" ref="E72:G76" si="15">IF($A$52=37802,IF(COUNTBLANK(B$52:B$71)&gt;0,#N/A,IF(ISBLANK(B72)=FALSE,B72/B$52*100,#N/A)),IF(COUNTBLANK(B$52:B$76)&gt;0,#N/A,B72/B$52*100))</f>
        <v>111.05779176790807</v>
      </c>
      <c r="F72" s="459">
        <f t="shared" si="15"/>
        <v>97.349036580798199</v>
      </c>
      <c r="G72" s="459">
        <f t="shared" si="15"/>
        <v>135.32211644897058</v>
      </c>
      <c r="H72" s="460">
        <f>IF(A$52=37802,IF(ISERROR(L72)=TRUE,IF(ISBLANK(A72)=FALSE,IF(MONTH(A72)=MONTH(MAX(A$52:A$76)),A72,""),""),""),IF(ISERROR(L72)=TRUE,IF(MONTH(A72)=MONTH(MAX(A$52:A$76)),A72,""),""))</f>
        <v>43709</v>
      </c>
      <c r="I72" s="456">
        <f t="shared" si="12"/>
        <v>111.05779176790807</v>
      </c>
      <c r="J72" s="456">
        <f t="shared" si="12"/>
        <v>97.349036580798199</v>
      </c>
      <c r="K72" s="456">
        <f t="shared" si="12"/>
        <v>135.32211644897058</v>
      </c>
      <c r="L72" s="456" t="e">
        <f t="shared" si="13"/>
        <v>#N/A</v>
      </c>
    </row>
    <row r="73" spans="1:12" ht="15" customHeight="1" x14ac:dyDescent="0.2">
      <c r="A73" s="458" t="s">
        <v>441</v>
      </c>
      <c r="B73" s="455">
        <v>273544</v>
      </c>
      <c r="C73" s="455">
        <v>23629</v>
      </c>
      <c r="D73" s="455">
        <v>12467</v>
      </c>
      <c r="E73" s="459">
        <f t="shared" si="15"/>
        <v>110.96084341014833</v>
      </c>
      <c r="F73" s="459">
        <f t="shared" si="15"/>
        <v>98.335344791710028</v>
      </c>
      <c r="G73" s="459">
        <f t="shared" si="15"/>
        <v>138.00088554350231</v>
      </c>
      <c r="H73" s="460" t="str">
        <f>IF(A$52=37802,IF(ISERROR(L73)=TRUE,IF(ISBLANK(A73)=FALSE,IF(MONTH(A73)=MONTH(MAX(A$52:A$76)),A73,""),""),""),IF(ISERROR(L73)=TRUE,IF(MONTH(A73)=MONTH(MAX(A$52:A$76)),A73,""),""))</f>
        <v/>
      </c>
      <c r="I73" s="456" t="str">
        <f t="shared" si="12"/>
        <v/>
      </c>
      <c r="J73" s="456" t="str">
        <f t="shared" si="12"/>
        <v/>
      </c>
      <c r="K73" s="456" t="str">
        <f t="shared" si="12"/>
        <v/>
      </c>
      <c r="L73" s="456" t="e">
        <f t="shared" si="13"/>
        <v>#N/A</v>
      </c>
    </row>
    <row r="74" spans="1:12" ht="15" customHeight="1" x14ac:dyDescent="0.2">
      <c r="A74" s="458" t="s">
        <v>442</v>
      </c>
      <c r="B74" s="455">
        <v>272375</v>
      </c>
      <c r="C74" s="455">
        <v>22418</v>
      </c>
      <c r="D74" s="455">
        <v>11886</v>
      </c>
      <c r="E74" s="459">
        <f t="shared" si="15"/>
        <v>110.48664830462067</v>
      </c>
      <c r="F74" s="459">
        <f t="shared" si="15"/>
        <v>93.295601148612093</v>
      </c>
      <c r="G74" s="459">
        <f t="shared" si="15"/>
        <v>131.56962585787028</v>
      </c>
      <c r="H74" s="460" t="str">
        <f>IF(A$52=37802,IF(ISERROR(L74)=TRUE,IF(ISBLANK(A74)=FALSE,IF(MONTH(A74)=MONTH(MAX(A$52:A$76)),A74,""),""),""),IF(ISERROR(L74)=TRUE,IF(MONTH(A74)=MONTH(MAX(A$52:A$76)),A74,""),""))</f>
        <v/>
      </c>
      <c r="I74" s="456" t="str">
        <f t="shared" si="12"/>
        <v/>
      </c>
      <c r="J74" s="456" t="str">
        <f t="shared" si="12"/>
        <v/>
      </c>
      <c r="K74" s="456" t="str">
        <f t="shared" si="12"/>
        <v/>
      </c>
      <c r="L74" s="456" t="e">
        <f t="shared" si="13"/>
        <v>#N/A</v>
      </c>
    </row>
    <row r="75" spans="1:12" ht="15" customHeight="1" x14ac:dyDescent="0.2">
      <c r="A75" s="458" t="s">
        <v>443</v>
      </c>
      <c r="B75" s="455">
        <v>270858</v>
      </c>
      <c r="C75" s="455">
        <v>21393</v>
      </c>
      <c r="D75" s="455">
        <v>11658</v>
      </c>
      <c r="E75" s="459">
        <f t="shared" si="15"/>
        <v>109.8712898999282</v>
      </c>
      <c r="F75" s="459">
        <f t="shared" si="15"/>
        <v>89.029922177369016</v>
      </c>
      <c r="G75" s="459">
        <f t="shared" si="15"/>
        <v>129.04582687624531</v>
      </c>
      <c r="H75" s="460" t="str">
        <f>IF(A$52=37802,IF(ISERROR(L75)=TRUE,IF(ISBLANK(A75)=FALSE,IF(MONTH(A75)=MONTH(MAX(A$52:A$76)),A75,""),""),""),IF(ISERROR(L75)=TRUE,IF(MONTH(A75)=MONTH(MAX(A$52:A$76)),A75,""),""))</f>
        <v/>
      </c>
      <c r="I75" s="456" t="str">
        <f t="shared" si="12"/>
        <v/>
      </c>
      <c r="J75" s="456" t="str">
        <f t="shared" si="12"/>
        <v/>
      </c>
      <c r="K75" s="456" t="str">
        <f t="shared" si="12"/>
        <v/>
      </c>
      <c r="L75" s="456" t="e">
        <f t="shared" si="13"/>
        <v>#N/A</v>
      </c>
    </row>
    <row r="76" spans="1:12" ht="15" customHeight="1" x14ac:dyDescent="0.2">
      <c r="A76" s="458">
        <v>44075</v>
      </c>
      <c r="B76" s="455">
        <v>274343</v>
      </c>
      <c r="C76" s="461">
        <v>21443</v>
      </c>
      <c r="D76" s="461">
        <v>12281</v>
      </c>
      <c r="E76" s="459">
        <f t="shared" si="15"/>
        <v>111.28495109989738</v>
      </c>
      <c r="F76" s="459">
        <f t="shared" si="15"/>
        <v>89.238004078405268</v>
      </c>
      <c r="G76" s="459">
        <f t="shared" si="15"/>
        <v>135.94199690059773</v>
      </c>
      <c r="H76" s="460">
        <f>IF(A$52=37802,IF(ISERROR(L76)=TRUE,IF(ISBLANK(A76)=FALSE,IF(MONTH(A76)=MONTH(MAX(A$52:A$76)),A76,""),""),""),IF(ISERROR(L76)=TRUE,IF(MONTH(A76)=MONTH(MAX(A$52:A$76)),A76,""),""))</f>
        <v>44075</v>
      </c>
      <c r="I76" s="456">
        <f t="shared" si="12"/>
        <v>111.28495109989738</v>
      </c>
      <c r="J76" s="456">
        <f t="shared" si="12"/>
        <v>89.238004078405268</v>
      </c>
      <c r="K76" s="456">
        <f t="shared" si="12"/>
        <v>135.94199690059773</v>
      </c>
      <c r="L76" s="456" t="e">
        <f t="shared" si="13"/>
        <v>#N/A</v>
      </c>
    </row>
    <row r="78" spans="1:12" ht="15" customHeight="1" x14ac:dyDescent="0.2">
      <c r="I78" s="456">
        <f>IF(I76&lt;&gt;"",I76,IF(I75&lt;&gt;"",I75,IF(I74&lt;&gt;"",I74,IF(I73&lt;&gt;"",I73,IF(I72&lt;&gt;"",I72,IF(I71&lt;&gt;"",I71,""))))))</f>
        <v>111.28495109989738</v>
      </c>
      <c r="J78" s="456">
        <f>IF(J76&lt;&gt;"",J76,IF(J75&lt;&gt;"",J75,IF(J74&lt;&gt;"",J74,IF(J73&lt;&gt;"",J73,IF(J72&lt;&gt;"",J72,IF(J71&lt;&gt;"",J71,""))))))</f>
        <v>89.238004078405268</v>
      </c>
      <c r="K78" s="456">
        <f>IF(K76&lt;&gt;"",K76,IF(K75&lt;&gt;"",K75,IF(K74&lt;&gt;"",K74,IF(K73&lt;&gt;"",K73,IF(K72&lt;&gt;"",K72,IF(K71&lt;&gt;"",K71,""))))))</f>
        <v>135.94199690059773</v>
      </c>
    </row>
    <row r="79" spans="1:12" ht="15" customHeight="1" x14ac:dyDescent="0.2">
      <c r="I79" s="463">
        <f>RANK(I78,$I78:$K78)</f>
        <v>2</v>
      </c>
      <c r="J79" s="463">
        <f>RANK(J78,$I78:$K78)</f>
        <v>3</v>
      </c>
      <c r="K79" s="463">
        <f>RANK(K78,$I78:$K78)</f>
        <v>1</v>
      </c>
    </row>
    <row r="80" spans="1:12" ht="15" customHeight="1" x14ac:dyDescent="0.2">
      <c r="I80" s="456" t="str">
        <f>"SvB: "&amp;IF(I78&gt;100,"+","")&amp;TEXT(I78-100,"0,0")&amp;"%"</f>
        <v>SvB: +11,3%</v>
      </c>
      <c r="J80" s="456" t="str">
        <f>"GeB - ausschließlich: "&amp;IF(J78&gt;100,"+","")&amp;TEXT(J78-100,"0,0")&amp;"%"</f>
        <v>GeB - ausschließlich: -10,8%</v>
      </c>
      <c r="K80" s="456" t="str">
        <f>"GeB - im Nebenjob: "&amp;IF(K78&gt;100,"+","")&amp;TEXT(K78-100,"0,0")&amp;"%"</f>
        <v>GeB - im Nebenjob: +35,9%</v>
      </c>
    </row>
    <row r="82" spans="9:9" ht="15" customHeight="1" x14ac:dyDescent="0.2">
      <c r="I82" s="456" t="str">
        <f>IF(ISERROR(HLOOKUP(1,I$79:K$80,2,FALSE)),"",HLOOKUP(1,I$79:K$80,2,FALSE))</f>
        <v>GeB - im Nebenjob: +35,9%</v>
      </c>
    </row>
    <row r="83" spans="9:9" ht="15" customHeight="1" x14ac:dyDescent="0.2">
      <c r="I83" s="456" t="str">
        <f>IF(ISERROR(HLOOKUP(2,I$79:K$80,2,FALSE)),"",HLOOKUP(2,I$79:K$80,2,FALSE))</f>
        <v>SvB: +11,3%</v>
      </c>
    </row>
    <row r="84" spans="9:9" ht="15" customHeight="1" x14ac:dyDescent="0.2">
      <c r="I84" s="456" t="str">
        <f>IF(ISERROR(HLOOKUP(3,I$79:K$80,2,FALSE)),"",HLOOKUP(3,I$79:K$80,2,FALSE))</f>
        <v>GeB - ausschließlich: -10,8%</v>
      </c>
    </row>
  </sheetData>
  <mergeCells count="16">
    <mergeCell ref="J12:N12"/>
    <mergeCell ref="A50:A51"/>
    <mergeCell ref="B50:D50"/>
    <mergeCell ref="E50:G50"/>
    <mergeCell ref="H50:H51"/>
    <mergeCell ref="I50:K50"/>
    <mergeCell ref="A12:A13"/>
    <mergeCell ref="B12:C12"/>
    <mergeCell ref="D12:E12"/>
    <mergeCell ref="F12:G12"/>
    <mergeCell ref="H12:I12"/>
    <mergeCell ref="B4:C4"/>
    <mergeCell ref="D4:E4"/>
    <mergeCell ref="F4:G4"/>
    <mergeCell ref="H4:I4"/>
    <mergeCell ref="J4:N4"/>
  </mergeCells>
  <pageMargins left="0.78740157499999996" right="0.78740157499999996" top="0.984251969" bottom="0.984251969" header="0.4921259845" footer="0.4921259845"/>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4"/>
  <dimension ref="A1:B20"/>
  <sheetViews>
    <sheetView zoomScaleNormal="100" zoomScaleSheetLayoutView="100" workbookViewId="0"/>
  </sheetViews>
  <sheetFormatPr baseColWidth="10" defaultRowHeight="12" x14ac:dyDescent="0.2"/>
  <cols>
    <col min="1" max="1" width="2.28515625" style="469" customWidth="1"/>
    <col min="2" max="2" width="89.140625" style="469" customWidth="1"/>
    <col min="3" max="6" width="117.42578125" style="469" customWidth="1"/>
    <col min="7" max="256" width="11.42578125" style="469"/>
    <col min="257" max="257" width="2.28515625" style="469" customWidth="1"/>
    <col min="258" max="258" width="89.140625" style="469" customWidth="1"/>
    <col min="259" max="262" width="117.42578125" style="469" customWidth="1"/>
    <col min="263" max="512" width="11.42578125" style="469"/>
    <col min="513" max="513" width="2.28515625" style="469" customWidth="1"/>
    <col min="514" max="514" width="89.140625" style="469" customWidth="1"/>
    <col min="515" max="518" width="117.42578125" style="469" customWidth="1"/>
    <col min="519" max="768" width="11.42578125" style="469"/>
    <col min="769" max="769" width="2.28515625" style="469" customWidth="1"/>
    <col min="770" max="770" width="89.140625" style="469" customWidth="1"/>
    <col min="771" max="774" width="117.42578125" style="469" customWidth="1"/>
    <col min="775" max="1024" width="11.42578125" style="469"/>
    <col min="1025" max="1025" width="2.28515625" style="469" customWidth="1"/>
    <col min="1026" max="1026" width="89.140625" style="469" customWidth="1"/>
    <col min="1027" max="1030" width="117.42578125" style="469" customWidth="1"/>
    <col min="1031" max="1280" width="11.42578125" style="469"/>
    <col min="1281" max="1281" width="2.28515625" style="469" customWidth="1"/>
    <col min="1282" max="1282" width="89.140625" style="469" customWidth="1"/>
    <col min="1283" max="1286" width="117.42578125" style="469" customWidth="1"/>
    <col min="1287" max="1536" width="11.42578125" style="469"/>
    <col min="1537" max="1537" width="2.28515625" style="469" customWidth="1"/>
    <col min="1538" max="1538" width="89.140625" style="469" customWidth="1"/>
    <col min="1539" max="1542" width="117.42578125" style="469" customWidth="1"/>
    <col min="1543" max="1792" width="11.42578125" style="469"/>
    <col min="1793" max="1793" width="2.28515625" style="469" customWidth="1"/>
    <col min="1794" max="1794" width="89.140625" style="469" customWidth="1"/>
    <col min="1795" max="1798" width="117.42578125" style="469" customWidth="1"/>
    <col min="1799" max="2048" width="11.42578125" style="469"/>
    <col min="2049" max="2049" width="2.28515625" style="469" customWidth="1"/>
    <col min="2050" max="2050" width="89.140625" style="469" customWidth="1"/>
    <col min="2051" max="2054" width="117.42578125" style="469" customWidth="1"/>
    <col min="2055" max="2304" width="11.42578125" style="469"/>
    <col min="2305" max="2305" width="2.28515625" style="469" customWidth="1"/>
    <col min="2306" max="2306" width="89.140625" style="469" customWidth="1"/>
    <col min="2307" max="2310" width="117.42578125" style="469" customWidth="1"/>
    <col min="2311" max="2560" width="11.42578125" style="469"/>
    <col min="2561" max="2561" width="2.28515625" style="469" customWidth="1"/>
    <col min="2562" max="2562" width="89.140625" style="469" customWidth="1"/>
    <col min="2563" max="2566" width="117.42578125" style="469" customWidth="1"/>
    <col min="2567" max="2816" width="11.42578125" style="469"/>
    <col min="2817" max="2817" width="2.28515625" style="469" customWidth="1"/>
    <col min="2818" max="2818" width="89.140625" style="469" customWidth="1"/>
    <col min="2819" max="2822" width="117.42578125" style="469" customWidth="1"/>
    <col min="2823" max="3072" width="11.42578125" style="469"/>
    <col min="3073" max="3073" width="2.28515625" style="469" customWidth="1"/>
    <col min="3074" max="3074" width="89.140625" style="469" customWidth="1"/>
    <col min="3075" max="3078" width="117.42578125" style="469" customWidth="1"/>
    <col min="3079" max="3328" width="11.42578125" style="469"/>
    <col min="3329" max="3329" width="2.28515625" style="469" customWidth="1"/>
    <col min="3330" max="3330" width="89.140625" style="469" customWidth="1"/>
    <col min="3331" max="3334" width="117.42578125" style="469" customWidth="1"/>
    <col min="3335" max="3584" width="11.42578125" style="469"/>
    <col min="3585" max="3585" width="2.28515625" style="469" customWidth="1"/>
    <col min="3586" max="3586" width="89.140625" style="469" customWidth="1"/>
    <col min="3587" max="3590" width="117.42578125" style="469" customWidth="1"/>
    <col min="3591" max="3840" width="11.42578125" style="469"/>
    <col min="3841" max="3841" width="2.28515625" style="469" customWidth="1"/>
    <col min="3842" max="3842" width="89.140625" style="469" customWidth="1"/>
    <col min="3843" max="3846" width="117.42578125" style="469" customWidth="1"/>
    <col min="3847" max="4096" width="11.42578125" style="469"/>
    <col min="4097" max="4097" width="2.28515625" style="469" customWidth="1"/>
    <col min="4098" max="4098" width="89.140625" style="469" customWidth="1"/>
    <col min="4099" max="4102" width="117.42578125" style="469" customWidth="1"/>
    <col min="4103" max="4352" width="11.42578125" style="469"/>
    <col min="4353" max="4353" width="2.28515625" style="469" customWidth="1"/>
    <col min="4354" max="4354" width="89.140625" style="469" customWidth="1"/>
    <col min="4355" max="4358" width="117.42578125" style="469" customWidth="1"/>
    <col min="4359" max="4608" width="11.42578125" style="469"/>
    <col min="4609" max="4609" width="2.28515625" style="469" customWidth="1"/>
    <col min="4610" max="4610" width="89.140625" style="469" customWidth="1"/>
    <col min="4611" max="4614" width="117.42578125" style="469" customWidth="1"/>
    <col min="4615" max="4864" width="11.42578125" style="469"/>
    <col min="4865" max="4865" width="2.28515625" style="469" customWidth="1"/>
    <col min="4866" max="4866" width="89.140625" style="469" customWidth="1"/>
    <col min="4867" max="4870" width="117.42578125" style="469" customWidth="1"/>
    <col min="4871" max="5120" width="11.42578125" style="469"/>
    <col min="5121" max="5121" width="2.28515625" style="469" customWidth="1"/>
    <col min="5122" max="5122" width="89.140625" style="469" customWidth="1"/>
    <col min="5123" max="5126" width="117.42578125" style="469" customWidth="1"/>
    <col min="5127" max="5376" width="11.42578125" style="469"/>
    <col min="5377" max="5377" width="2.28515625" style="469" customWidth="1"/>
    <col min="5378" max="5378" width="89.140625" style="469" customWidth="1"/>
    <col min="5379" max="5382" width="117.42578125" style="469" customWidth="1"/>
    <col min="5383" max="5632" width="11.42578125" style="469"/>
    <col min="5633" max="5633" width="2.28515625" style="469" customWidth="1"/>
    <col min="5634" max="5634" width="89.140625" style="469" customWidth="1"/>
    <col min="5635" max="5638" width="117.42578125" style="469" customWidth="1"/>
    <col min="5639" max="5888" width="11.42578125" style="469"/>
    <col min="5889" max="5889" width="2.28515625" style="469" customWidth="1"/>
    <col min="5890" max="5890" width="89.140625" style="469" customWidth="1"/>
    <col min="5891" max="5894" width="117.42578125" style="469" customWidth="1"/>
    <col min="5895" max="6144" width="11.42578125" style="469"/>
    <col min="6145" max="6145" width="2.28515625" style="469" customWidth="1"/>
    <col min="6146" max="6146" width="89.140625" style="469" customWidth="1"/>
    <col min="6147" max="6150" width="117.42578125" style="469" customWidth="1"/>
    <col min="6151" max="6400" width="11.42578125" style="469"/>
    <col min="6401" max="6401" width="2.28515625" style="469" customWidth="1"/>
    <col min="6402" max="6402" width="89.140625" style="469" customWidth="1"/>
    <col min="6403" max="6406" width="117.42578125" style="469" customWidth="1"/>
    <col min="6407" max="6656" width="11.42578125" style="469"/>
    <col min="6657" max="6657" width="2.28515625" style="469" customWidth="1"/>
    <col min="6658" max="6658" width="89.140625" style="469" customWidth="1"/>
    <col min="6659" max="6662" width="117.42578125" style="469" customWidth="1"/>
    <col min="6663" max="6912" width="11.42578125" style="469"/>
    <col min="6913" max="6913" width="2.28515625" style="469" customWidth="1"/>
    <col min="6914" max="6914" width="89.140625" style="469" customWidth="1"/>
    <col min="6915" max="6918" width="117.42578125" style="469" customWidth="1"/>
    <col min="6919" max="7168" width="11.42578125" style="469"/>
    <col min="7169" max="7169" width="2.28515625" style="469" customWidth="1"/>
    <col min="7170" max="7170" width="89.140625" style="469" customWidth="1"/>
    <col min="7171" max="7174" width="117.42578125" style="469" customWidth="1"/>
    <col min="7175" max="7424" width="11.42578125" style="469"/>
    <col min="7425" max="7425" width="2.28515625" style="469" customWidth="1"/>
    <col min="7426" max="7426" width="89.140625" style="469" customWidth="1"/>
    <col min="7427" max="7430" width="117.42578125" style="469" customWidth="1"/>
    <col min="7431" max="7680" width="11.42578125" style="469"/>
    <col min="7681" max="7681" width="2.28515625" style="469" customWidth="1"/>
    <col min="7682" max="7682" width="89.140625" style="469" customWidth="1"/>
    <col min="7683" max="7686" width="117.42578125" style="469" customWidth="1"/>
    <col min="7687" max="7936" width="11.42578125" style="469"/>
    <col min="7937" max="7937" width="2.28515625" style="469" customWidth="1"/>
    <col min="7938" max="7938" width="89.140625" style="469" customWidth="1"/>
    <col min="7939" max="7942" width="117.42578125" style="469" customWidth="1"/>
    <col min="7943" max="8192" width="11.42578125" style="469"/>
    <col min="8193" max="8193" width="2.28515625" style="469" customWidth="1"/>
    <col min="8194" max="8194" width="89.140625" style="469" customWidth="1"/>
    <col min="8195" max="8198" width="117.42578125" style="469" customWidth="1"/>
    <col min="8199" max="8448" width="11.42578125" style="469"/>
    <col min="8449" max="8449" width="2.28515625" style="469" customWidth="1"/>
    <col min="8450" max="8450" width="89.140625" style="469" customWidth="1"/>
    <col min="8451" max="8454" width="117.42578125" style="469" customWidth="1"/>
    <col min="8455" max="8704" width="11.42578125" style="469"/>
    <col min="8705" max="8705" width="2.28515625" style="469" customWidth="1"/>
    <col min="8706" max="8706" width="89.140625" style="469" customWidth="1"/>
    <col min="8707" max="8710" width="117.42578125" style="469" customWidth="1"/>
    <col min="8711" max="8960" width="11.42578125" style="469"/>
    <col min="8961" max="8961" width="2.28515625" style="469" customWidth="1"/>
    <col min="8962" max="8962" width="89.140625" style="469" customWidth="1"/>
    <col min="8963" max="8966" width="117.42578125" style="469" customWidth="1"/>
    <col min="8967" max="9216" width="11.42578125" style="469"/>
    <col min="9217" max="9217" width="2.28515625" style="469" customWidth="1"/>
    <col min="9218" max="9218" width="89.140625" style="469" customWidth="1"/>
    <col min="9219" max="9222" width="117.42578125" style="469" customWidth="1"/>
    <col min="9223" max="9472" width="11.42578125" style="469"/>
    <col min="9473" max="9473" width="2.28515625" style="469" customWidth="1"/>
    <col min="9474" max="9474" width="89.140625" style="469" customWidth="1"/>
    <col min="9475" max="9478" width="117.42578125" style="469" customWidth="1"/>
    <col min="9479" max="9728" width="11.42578125" style="469"/>
    <col min="9729" max="9729" width="2.28515625" style="469" customWidth="1"/>
    <col min="9730" max="9730" width="89.140625" style="469" customWidth="1"/>
    <col min="9731" max="9734" width="117.42578125" style="469" customWidth="1"/>
    <col min="9735" max="9984" width="11.42578125" style="469"/>
    <col min="9985" max="9985" width="2.28515625" style="469" customWidth="1"/>
    <col min="9986" max="9986" width="89.140625" style="469" customWidth="1"/>
    <col min="9987" max="9990" width="117.42578125" style="469" customWidth="1"/>
    <col min="9991" max="10240" width="11.42578125" style="469"/>
    <col min="10241" max="10241" width="2.28515625" style="469" customWidth="1"/>
    <col min="10242" max="10242" width="89.140625" style="469" customWidth="1"/>
    <col min="10243" max="10246" width="117.42578125" style="469" customWidth="1"/>
    <col min="10247" max="10496" width="11.42578125" style="469"/>
    <col min="10497" max="10497" width="2.28515625" style="469" customWidth="1"/>
    <col min="10498" max="10498" width="89.140625" style="469" customWidth="1"/>
    <col min="10499" max="10502" width="117.42578125" style="469" customWidth="1"/>
    <col min="10503" max="10752" width="11.42578125" style="469"/>
    <col min="10753" max="10753" width="2.28515625" style="469" customWidth="1"/>
    <col min="10754" max="10754" width="89.140625" style="469" customWidth="1"/>
    <col min="10755" max="10758" width="117.42578125" style="469" customWidth="1"/>
    <col min="10759" max="11008" width="11.42578125" style="469"/>
    <col min="11009" max="11009" width="2.28515625" style="469" customWidth="1"/>
    <col min="11010" max="11010" width="89.140625" style="469" customWidth="1"/>
    <col min="11011" max="11014" width="117.42578125" style="469" customWidth="1"/>
    <col min="11015" max="11264" width="11.42578125" style="469"/>
    <col min="11265" max="11265" width="2.28515625" style="469" customWidth="1"/>
    <col min="11266" max="11266" width="89.140625" style="469" customWidth="1"/>
    <col min="11267" max="11270" width="117.42578125" style="469" customWidth="1"/>
    <col min="11271" max="11520" width="11.42578125" style="469"/>
    <col min="11521" max="11521" width="2.28515625" style="469" customWidth="1"/>
    <col min="11522" max="11522" width="89.140625" style="469" customWidth="1"/>
    <col min="11523" max="11526" width="117.42578125" style="469" customWidth="1"/>
    <col min="11527" max="11776" width="11.42578125" style="469"/>
    <col min="11777" max="11777" width="2.28515625" style="469" customWidth="1"/>
    <col min="11778" max="11778" width="89.140625" style="469" customWidth="1"/>
    <col min="11779" max="11782" width="117.42578125" style="469" customWidth="1"/>
    <col min="11783" max="12032" width="11.42578125" style="469"/>
    <col min="12033" max="12033" width="2.28515625" style="469" customWidth="1"/>
    <col min="12034" max="12034" width="89.140625" style="469" customWidth="1"/>
    <col min="12035" max="12038" width="117.42578125" style="469" customWidth="1"/>
    <col min="12039" max="12288" width="11.42578125" style="469"/>
    <col min="12289" max="12289" width="2.28515625" style="469" customWidth="1"/>
    <col min="12290" max="12290" width="89.140625" style="469" customWidth="1"/>
    <col min="12291" max="12294" width="117.42578125" style="469" customWidth="1"/>
    <col min="12295" max="12544" width="11.42578125" style="469"/>
    <col min="12545" max="12545" width="2.28515625" style="469" customWidth="1"/>
    <col min="12546" max="12546" width="89.140625" style="469" customWidth="1"/>
    <col min="12547" max="12550" width="117.42578125" style="469" customWidth="1"/>
    <col min="12551" max="12800" width="11.42578125" style="469"/>
    <col min="12801" max="12801" width="2.28515625" style="469" customWidth="1"/>
    <col min="12802" max="12802" width="89.140625" style="469" customWidth="1"/>
    <col min="12803" max="12806" width="117.42578125" style="469" customWidth="1"/>
    <col min="12807" max="13056" width="11.42578125" style="469"/>
    <col min="13057" max="13057" width="2.28515625" style="469" customWidth="1"/>
    <col min="13058" max="13058" width="89.140625" style="469" customWidth="1"/>
    <col min="13059" max="13062" width="117.42578125" style="469" customWidth="1"/>
    <col min="13063" max="13312" width="11.42578125" style="469"/>
    <col min="13313" max="13313" width="2.28515625" style="469" customWidth="1"/>
    <col min="13314" max="13314" width="89.140625" style="469" customWidth="1"/>
    <col min="13315" max="13318" width="117.42578125" style="469" customWidth="1"/>
    <col min="13319" max="13568" width="11.42578125" style="469"/>
    <col min="13569" max="13569" width="2.28515625" style="469" customWidth="1"/>
    <col min="13570" max="13570" width="89.140625" style="469" customWidth="1"/>
    <col min="13571" max="13574" width="117.42578125" style="469" customWidth="1"/>
    <col min="13575" max="13824" width="11.42578125" style="469"/>
    <col min="13825" max="13825" width="2.28515625" style="469" customWidth="1"/>
    <col min="13826" max="13826" width="89.140625" style="469" customWidth="1"/>
    <col min="13827" max="13830" width="117.42578125" style="469" customWidth="1"/>
    <col min="13831" max="14080" width="11.42578125" style="469"/>
    <col min="14081" max="14081" width="2.28515625" style="469" customWidth="1"/>
    <col min="14082" max="14082" width="89.140625" style="469" customWidth="1"/>
    <col min="14083" max="14086" width="117.42578125" style="469" customWidth="1"/>
    <col min="14087" max="14336" width="11.42578125" style="469"/>
    <col min="14337" max="14337" width="2.28515625" style="469" customWidth="1"/>
    <col min="14338" max="14338" width="89.140625" style="469" customWidth="1"/>
    <col min="14339" max="14342" width="117.42578125" style="469" customWidth="1"/>
    <col min="14343" max="14592" width="11.42578125" style="469"/>
    <col min="14593" max="14593" width="2.28515625" style="469" customWidth="1"/>
    <col min="14594" max="14594" width="89.140625" style="469" customWidth="1"/>
    <col min="14595" max="14598" width="117.42578125" style="469" customWidth="1"/>
    <col min="14599" max="14848" width="11.42578125" style="469"/>
    <col min="14849" max="14849" width="2.28515625" style="469" customWidth="1"/>
    <col min="14850" max="14850" width="89.140625" style="469" customWidth="1"/>
    <col min="14851" max="14854" width="117.42578125" style="469" customWidth="1"/>
    <col min="14855" max="15104" width="11.42578125" style="469"/>
    <col min="15105" max="15105" width="2.28515625" style="469" customWidth="1"/>
    <col min="15106" max="15106" width="89.140625" style="469" customWidth="1"/>
    <col min="15107" max="15110" width="117.42578125" style="469" customWidth="1"/>
    <col min="15111" max="15360" width="11.42578125" style="469"/>
    <col min="15361" max="15361" width="2.28515625" style="469" customWidth="1"/>
    <col min="15362" max="15362" width="89.140625" style="469" customWidth="1"/>
    <col min="15363" max="15366" width="117.42578125" style="469" customWidth="1"/>
    <col min="15367" max="15616" width="11.42578125" style="469"/>
    <col min="15617" max="15617" width="2.28515625" style="469" customWidth="1"/>
    <col min="15618" max="15618" width="89.140625" style="469" customWidth="1"/>
    <col min="15619" max="15622" width="117.42578125" style="469" customWidth="1"/>
    <col min="15623" max="15872" width="11.42578125" style="469"/>
    <col min="15873" max="15873" width="2.28515625" style="469" customWidth="1"/>
    <col min="15874" max="15874" width="89.140625" style="469" customWidth="1"/>
    <col min="15875" max="15878" width="117.42578125" style="469" customWidth="1"/>
    <col min="15879" max="16128" width="11.42578125" style="469"/>
    <col min="16129" max="16129" width="2.28515625" style="469" customWidth="1"/>
    <col min="16130" max="16130" width="89.140625" style="469" customWidth="1"/>
    <col min="16131" max="16134" width="117.42578125" style="469" customWidth="1"/>
    <col min="16135" max="16384" width="11.42578125" style="469"/>
  </cols>
  <sheetData>
    <row r="1" spans="1:2" s="466" customFormat="1" ht="36.75" customHeight="1" x14ac:dyDescent="0.2">
      <c r="A1" s="464"/>
      <c r="B1" s="465" t="s">
        <v>6</v>
      </c>
    </row>
    <row r="2" spans="1:2" s="467" customFormat="1" ht="19.5" customHeight="1" x14ac:dyDescent="0.2">
      <c r="B2" s="468" t="s">
        <v>444</v>
      </c>
    </row>
    <row r="3" spans="1:2" ht="15" x14ac:dyDescent="0.25">
      <c r="B3" s="470" t="s">
        <v>445</v>
      </c>
    </row>
    <row r="5" spans="1:2" ht="29.25" customHeight="1" x14ac:dyDescent="0.2">
      <c r="B5" s="471" t="s">
        <v>446</v>
      </c>
    </row>
    <row r="6" spans="1:2" ht="9.9499999999999993" customHeight="1" x14ac:dyDescent="0.2">
      <c r="B6" s="471"/>
    </row>
    <row r="7" spans="1:2" ht="73.5" customHeight="1" x14ac:dyDescent="0.2">
      <c r="B7" s="471" t="s">
        <v>447</v>
      </c>
    </row>
    <row r="8" spans="1:2" ht="9.9499999999999993" customHeight="1" x14ac:dyDescent="0.2">
      <c r="B8" s="471"/>
    </row>
    <row r="9" spans="1:2" ht="50.25" customHeight="1" x14ac:dyDescent="0.2">
      <c r="B9" s="471" t="s">
        <v>448</v>
      </c>
    </row>
    <row r="10" spans="1:2" ht="9.9499999999999993" customHeight="1" x14ac:dyDescent="0.2">
      <c r="B10" s="471"/>
    </row>
    <row r="11" spans="1:2" ht="79.5" customHeight="1" x14ac:dyDescent="0.2">
      <c r="B11" s="471" t="s">
        <v>449</v>
      </c>
    </row>
    <row r="12" spans="1:2" ht="9.9499999999999993" customHeight="1" x14ac:dyDescent="0.2">
      <c r="B12" s="471"/>
    </row>
    <row r="13" spans="1:2" ht="48.75" customHeight="1" x14ac:dyDescent="0.2">
      <c r="B13" s="471" t="s">
        <v>450</v>
      </c>
    </row>
    <row r="14" spans="1:2" ht="9.9499999999999993" customHeight="1" x14ac:dyDescent="0.2">
      <c r="B14" s="471"/>
    </row>
    <row r="15" spans="1:2" ht="33" customHeight="1" x14ac:dyDescent="0.2">
      <c r="B15" s="471" t="s">
        <v>451</v>
      </c>
    </row>
    <row r="16" spans="1:2" ht="9.9499999999999993" customHeight="1" x14ac:dyDescent="0.2">
      <c r="B16" s="471"/>
    </row>
    <row r="17" spans="2:2" ht="105" customHeight="1" x14ac:dyDescent="0.2">
      <c r="B17" s="471" t="s">
        <v>452</v>
      </c>
    </row>
    <row r="18" spans="2:2" ht="9.9499999999999993" customHeight="1" x14ac:dyDescent="0.2">
      <c r="B18" s="471"/>
    </row>
    <row r="19" spans="2:2" ht="13.5" customHeight="1" x14ac:dyDescent="0.2">
      <c r="B19" s="472" t="s">
        <v>453</v>
      </c>
    </row>
    <row r="20" spans="2:2" ht="24" customHeight="1" x14ac:dyDescent="0.2">
      <c r="B20" s="473" t="s">
        <v>454</v>
      </c>
    </row>
  </sheetData>
  <hyperlinks>
    <hyperlink ref="B20" r:id="rId1"/>
  </hyperlinks>
  <pageMargins left="0.7" right="0.7" top="0.78740157499999996" bottom="0.78740157499999996" header="0.3" footer="0.3"/>
  <pageSetup paperSize="9" orientation="portrait" r:id="rId2"/>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5">
    <pageSetUpPr fitToPage="1"/>
  </sheetPr>
  <dimension ref="A1:J289"/>
  <sheetViews>
    <sheetView showGridLines="0" zoomScaleNormal="100" workbookViewId="0"/>
  </sheetViews>
  <sheetFormatPr baseColWidth="10" defaultRowHeight="12.75" x14ac:dyDescent="0.2"/>
  <cols>
    <col min="1" max="1" width="2.140625" style="452" customWidth="1"/>
    <col min="2" max="2" width="89.140625" style="452" customWidth="1"/>
    <col min="3" max="6" width="11.42578125" style="452"/>
    <col min="7" max="7" width="4.7109375" style="452" customWidth="1"/>
    <col min="8" max="256" width="11.42578125" style="452"/>
    <col min="257" max="257" width="2.140625" style="452" customWidth="1"/>
    <col min="258" max="258" width="89.140625" style="452" customWidth="1"/>
    <col min="259" max="262" width="11.42578125" style="452"/>
    <col min="263" max="263" width="4.7109375" style="452" customWidth="1"/>
    <col min="264" max="512" width="11.42578125" style="452"/>
    <col min="513" max="513" width="2.140625" style="452" customWidth="1"/>
    <col min="514" max="514" width="89.140625" style="452" customWidth="1"/>
    <col min="515" max="518" width="11.42578125" style="452"/>
    <col min="519" max="519" width="4.7109375" style="452" customWidth="1"/>
    <col min="520" max="768" width="11.42578125" style="452"/>
    <col min="769" max="769" width="2.140625" style="452" customWidth="1"/>
    <col min="770" max="770" width="89.140625" style="452" customWidth="1"/>
    <col min="771" max="774" width="11.42578125" style="452"/>
    <col min="775" max="775" width="4.7109375" style="452" customWidth="1"/>
    <col min="776" max="1024" width="11.42578125" style="452"/>
    <col min="1025" max="1025" width="2.140625" style="452" customWidth="1"/>
    <col min="1026" max="1026" width="89.140625" style="452" customWidth="1"/>
    <col min="1027" max="1030" width="11.42578125" style="452"/>
    <col min="1031" max="1031" width="4.7109375" style="452" customWidth="1"/>
    <col min="1032" max="1280" width="11.42578125" style="452"/>
    <col min="1281" max="1281" width="2.140625" style="452" customWidth="1"/>
    <col min="1282" max="1282" width="89.140625" style="452" customWidth="1"/>
    <col min="1283" max="1286" width="11.42578125" style="452"/>
    <col min="1287" max="1287" width="4.7109375" style="452" customWidth="1"/>
    <col min="1288" max="1536" width="11.42578125" style="452"/>
    <col min="1537" max="1537" width="2.140625" style="452" customWidth="1"/>
    <col min="1538" max="1538" width="89.140625" style="452" customWidth="1"/>
    <col min="1539" max="1542" width="11.42578125" style="452"/>
    <col min="1543" max="1543" width="4.7109375" style="452" customWidth="1"/>
    <col min="1544" max="1792" width="11.42578125" style="452"/>
    <col min="1793" max="1793" width="2.140625" style="452" customWidth="1"/>
    <col min="1794" max="1794" width="89.140625" style="452" customWidth="1"/>
    <col min="1795" max="1798" width="11.42578125" style="452"/>
    <col min="1799" max="1799" width="4.7109375" style="452" customWidth="1"/>
    <col min="1800" max="2048" width="11.42578125" style="452"/>
    <col min="2049" max="2049" width="2.140625" style="452" customWidth="1"/>
    <col min="2050" max="2050" width="89.140625" style="452" customWidth="1"/>
    <col min="2051" max="2054" width="11.42578125" style="452"/>
    <col min="2055" max="2055" width="4.7109375" style="452" customWidth="1"/>
    <col min="2056" max="2304" width="11.42578125" style="452"/>
    <col min="2305" max="2305" width="2.140625" style="452" customWidth="1"/>
    <col min="2306" max="2306" width="89.140625" style="452" customWidth="1"/>
    <col min="2307" max="2310" width="11.42578125" style="452"/>
    <col min="2311" max="2311" width="4.7109375" style="452" customWidth="1"/>
    <col min="2312" max="2560" width="11.42578125" style="452"/>
    <col min="2561" max="2561" width="2.140625" style="452" customWidth="1"/>
    <col min="2562" max="2562" width="89.140625" style="452" customWidth="1"/>
    <col min="2563" max="2566" width="11.42578125" style="452"/>
    <col min="2567" max="2567" width="4.7109375" style="452" customWidth="1"/>
    <col min="2568" max="2816" width="11.42578125" style="452"/>
    <col min="2817" max="2817" width="2.140625" style="452" customWidth="1"/>
    <col min="2818" max="2818" width="89.140625" style="452" customWidth="1"/>
    <col min="2819" max="2822" width="11.42578125" style="452"/>
    <col min="2823" max="2823" width="4.7109375" style="452" customWidth="1"/>
    <col min="2824" max="3072" width="11.42578125" style="452"/>
    <col min="3073" max="3073" width="2.140625" style="452" customWidth="1"/>
    <col min="3074" max="3074" width="89.140625" style="452" customWidth="1"/>
    <col min="3075" max="3078" width="11.42578125" style="452"/>
    <col min="3079" max="3079" width="4.7109375" style="452" customWidth="1"/>
    <col min="3080" max="3328" width="11.42578125" style="452"/>
    <col min="3329" max="3329" width="2.140625" style="452" customWidth="1"/>
    <col min="3330" max="3330" width="89.140625" style="452" customWidth="1"/>
    <col min="3331" max="3334" width="11.42578125" style="452"/>
    <col min="3335" max="3335" width="4.7109375" style="452" customWidth="1"/>
    <col min="3336" max="3584" width="11.42578125" style="452"/>
    <col min="3585" max="3585" width="2.140625" style="452" customWidth="1"/>
    <col min="3586" max="3586" width="89.140625" style="452" customWidth="1"/>
    <col min="3587" max="3590" width="11.42578125" style="452"/>
    <col min="3591" max="3591" width="4.7109375" style="452" customWidth="1"/>
    <col min="3592" max="3840" width="11.42578125" style="452"/>
    <col min="3841" max="3841" width="2.140625" style="452" customWidth="1"/>
    <col min="3842" max="3842" width="89.140625" style="452" customWidth="1"/>
    <col min="3843" max="3846" width="11.42578125" style="452"/>
    <col min="3847" max="3847" width="4.7109375" style="452" customWidth="1"/>
    <col min="3848" max="4096" width="11.42578125" style="452"/>
    <col min="4097" max="4097" width="2.140625" style="452" customWidth="1"/>
    <col min="4098" max="4098" width="89.140625" style="452" customWidth="1"/>
    <col min="4099" max="4102" width="11.42578125" style="452"/>
    <col min="4103" max="4103" width="4.7109375" style="452" customWidth="1"/>
    <col min="4104" max="4352" width="11.42578125" style="452"/>
    <col min="4353" max="4353" width="2.140625" style="452" customWidth="1"/>
    <col min="4354" max="4354" width="89.140625" style="452" customWidth="1"/>
    <col min="4355" max="4358" width="11.42578125" style="452"/>
    <col min="4359" max="4359" width="4.7109375" style="452" customWidth="1"/>
    <col min="4360" max="4608" width="11.42578125" style="452"/>
    <col min="4609" max="4609" width="2.140625" style="452" customWidth="1"/>
    <col min="4610" max="4610" width="89.140625" style="452" customWidth="1"/>
    <col min="4611" max="4614" width="11.42578125" style="452"/>
    <col min="4615" max="4615" width="4.7109375" style="452" customWidth="1"/>
    <col min="4616" max="4864" width="11.42578125" style="452"/>
    <col min="4865" max="4865" width="2.140625" style="452" customWidth="1"/>
    <col min="4866" max="4866" width="89.140625" style="452" customWidth="1"/>
    <col min="4867" max="4870" width="11.42578125" style="452"/>
    <col min="4871" max="4871" width="4.7109375" style="452" customWidth="1"/>
    <col min="4872" max="5120" width="11.42578125" style="452"/>
    <col min="5121" max="5121" width="2.140625" style="452" customWidth="1"/>
    <col min="5122" max="5122" width="89.140625" style="452" customWidth="1"/>
    <col min="5123" max="5126" width="11.42578125" style="452"/>
    <col min="5127" max="5127" width="4.7109375" style="452" customWidth="1"/>
    <col min="5128" max="5376" width="11.42578125" style="452"/>
    <col min="5377" max="5377" width="2.140625" style="452" customWidth="1"/>
    <col min="5378" max="5378" width="89.140625" style="452" customWidth="1"/>
    <col min="5379" max="5382" width="11.42578125" style="452"/>
    <col min="5383" max="5383" width="4.7109375" style="452" customWidth="1"/>
    <col min="5384" max="5632" width="11.42578125" style="452"/>
    <col min="5633" max="5633" width="2.140625" style="452" customWidth="1"/>
    <col min="5634" max="5634" width="89.140625" style="452" customWidth="1"/>
    <col min="5635" max="5638" width="11.42578125" style="452"/>
    <col min="5639" max="5639" width="4.7109375" style="452" customWidth="1"/>
    <col min="5640" max="5888" width="11.42578125" style="452"/>
    <col min="5889" max="5889" width="2.140625" style="452" customWidth="1"/>
    <col min="5890" max="5890" width="89.140625" style="452" customWidth="1"/>
    <col min="5891" max="5894" width="11.42578125" style="452"/>
    <col min="5895" max="5895" width="4.7109375" style="452" customWidth="1"/>
    <col min="5896" max="6144" width="11.42578125" style="452"/>
    <col min="6145" max="6145" width="2.140625" style="452" customWidth="1"/>
    <col min="6146" max="6146" width="89.140625" style="452" customWidth="1"/>
    <col min="6147" max="6150" width="11.42578125" style="452"/>
    <col min="6151" max="6151" width="4.7109375" style="452" customWidth="1"/>
    <col min="6152" max="6400" width="11.42578125" style="452"/>
    <col min="6401" max="6401" width="2.140625" style="452" customWidth="1"/>
    <col min="6402" max="6402" width="89.140625" style="452" customWidth="1"/>
    <col min="6403" max="6406" width="11.42578125" style="452"/>
    <col min="6407" max="6407" width="4.7109375" style="452" customWidth="1"/>
    <col min="6408" max="6656" width="11.42578125" style="452"/>
    <col min="6657" max="6657" width="2.140625" style="452" customWidth="1"/>
    <col min="6658" max="6658" width="89.140625" style="452" customWidth="1"/>
    <col min="6659" max="6662" width="11.42578125" style="452"/>
    <col min="6663" max="6663" width="4.7109375" style="452" customWidth="1"/>
    <col min="6664" max="6912" width="11.42578125" style="452"/>
    <col min="6913" max="6913" width="2.140625" style="452" customWidth="1"/>
    <col min="6914" max="6914" width="89.140625" style="452" customWidth="1"/>
    <col min="6915" max="6918" width="11.42578125" style="452"/>
    <col min="6919" max="6919" width="4.7109375" style="452" customWidth="1"/>
    <col min="6920" max="7168" width="11.42578125" style="452"/>
    <col min="7169" max="7169" width="2.140625" style="452" customWidth="1"/>
    <col min="7170" max="7170" width="89.140625" style="452" customWidth="1"/>
    <col min="7171" max="7174" width="11.42578125" style="452"/>
    <col min="7175" max="7175" width="4.7109375" style="452" customWidth="1"/>
    <col min="7176" max="7424" width="11.42578125" style="452"/>
    <col min="7425" max="7425" width="2.140625" style="452" customWidth="1"/>
    <col min="7426" max="7426" width="89.140625" style="452" customWidth="1"/>
    <col min="7427" max="7430" width="11.42578125" style="452"/>
    <col min="7431" max="7431" width="4.7109375" style="452" customWidth="1"/>
    <col min="7432" max="7680" width="11.42578125" style="452"/>
    <col min="7681" max="7681" width="2.140625" style="452" customWidth="1"/>
    <col min="7682" max="7682" width="89.140625" style="452" customWidth="1"/>
    <col min="7683" max="7686" width="11.42578125" style="452"/>
    <col min="7687" max="7687" width="4.7109375" style="452" customWidth="1"/>
    <col min="7688" max="7936" width="11.42578125" style="452"/>
    <col min="7937" max="7937" width="2.140625" style="452" customWidth="1"/>
    <col min="7938" max="7938" width="89.140625" style="452" customWidth="1"/>
    <col min="7939" max="7942" width="11.42578125" style="452"/>
    <col min="7943" max="7943" width="4.7109375" style="452" customWidth="1"/>
    <col min="7944" max="8192" width="11.42578125" style="452"/>
    <col min="8193" max="8193" width="2.140625" style="452" customWidth="1"/>
    <col min="8194" max="8194" width="89.140625" style="452" customWidth="1"/>
    <col min="8195" max="8198" width="11.42578125" style="452"/>
    <col min="8199" max="8199" width="4.7109375" style="452" customWidth="1"/>
    <col min="8200" max="8448" width="11.42578125" style="452"/>
    <col min="8449" max="8449" width="2.140625" style="452" customWidth="1"/>
    <col min="8450" max="8450" width="89.140625" style="452" customWidth="1"/>
    <col min="8451" max="8454" width="11.42578125" style="452"/>
    <col min="8455" max="8455" width="4.7109375" style="452" customWidth="1"/>
    <col min="8456" max="8704" width="11.42578125" style="452"/>
    <col min="8705" max="8705" width="2.140625" style="452" customWidth="1"/>
    <col min="8706" max="8706" width="89.140625" style="452" customWidth="1"/>
    <col min="8707" max="8710" width="11.42578125" style="452"/>
    <col min="8711" max="8711" width="4.7109375" style="452" customWidth="1"/>
    <col min="8712" max="8960" width="11.42578125" style="452"/>
    <col min="8961" max="8961" width="2.140625" style="452" customWidth="1"/>
    <col min="8962" max="8962" width="89.140625" style="452" customWidth="1"/>
    <col min="8963" max="8966" width="11.42578125" style="452"/>
    <col min="8967" max="8967" width="4.7109375" style="452" customWidth="1"/>
    <col min="8968" max="9216" width="11.42578125" style="452"/>
    <col min="9217" max="9217" width="2.140625" style="452" customWidth="1"/>
    <col min="9218" max="9218" width="89.140625" style="452" customWidth="1"/>
    <col min="9219" max="9222" width="11.42578125" style="452"/>
    <col min="9223" max="9223" width="4.7109375" style="452" customWidth="1"/>
    <col min="9224" max="9472" width="11.42578125" style="452"/>
    <col min="9473" max="9473" width="2.140625" style="452" customWidth="1"/>
    <col min="9474" max="9474" width="89.140625" style="452" customWidth="1"/>
    <col min="9475" max="9478" width="11.42578125" style="452"/>
    <col min="9479" max="9479" width="4.7109375" style="452" customWidth="1"/>
    <col min="9480" max="9728" width="11.42578125" style="452"/>
    <col min="9729" max="9729" width="2.140625" style="452" customWidth="1"/>
    <col min="9730" max="9730" width="89.140625" style="452" customWidth="1"/>
    <col min="9731" max="9734" width="11.42578125" style="452"/>
    <col min="9735" max="9735" width="4.7109375" style="452" customWidth="1"/>
    <col min="9736" max="9984" width="11.42578125" style="452"/>
    <col min="9985" max="9985" width="2.140625" style="452" customWidth="1"/>
    <col min="9986" max="9986" width="89.140625" style="452" customWidth="1"/>
    <col min="9987" max="9990" width="11.42578125" style="452"/>
    <col min="9991" max="9991" width="4.7109375" style="452" customWidth="1"/>
    <col min="9992" max="10240" width="11.42578125" style="452"/>
    <col min="10241" max="10241" width="2.140625" style="452" customWidth="1"/>
    <col min="10242" max="10242" width="89.140625" style="452" customWidth="1"/>
    <col min="10243" max="10246" width="11.42578125" style="452"/>
    <col min="10247" max="10247" width="4.7109375" style="452" customWidth="1"/>
    <col min="10248" max="10496" width="11.42578125" style="452"/>
    <col min="10497" max="10497" width="2.140625" style="452" customWidth="1"/>
    <col min="10498" max="10498" width="89.140625" style="452" customWidth="1"/>
    <col min="10499" max="10502" width="11.42578125" style="452"/>
    <col min="10503" max="10503" width="4.7109375" style="452" customWidth="1"/>
    <col min="10504" max="10752" width="11.42578125" style="452"/>
    <col min="10753" max="10753" width="2.140625" style="452" customWidth="1"/>
    <col min="10754" max="10754" width="89.140625" style="452" customWidth="1"/>
    <col min="10755" max="10758" width="11.42578125" style="452"/>
    <col min="10759" max="10759" width="4.7109375" style="452" customWidth="1"/>
    <col min="10760" max="11008" width="11.42578125" style="452"/>
    <col min="11009" max="11009" width="2.140625" style="452" customWidth="1"/>
    <col min="11010" max="11010" width="89.140625" style="452" customWidth="1"/>
    <col min="11011" max="11014" width="11.42578125" style="452"/>
    <col min="11015" max="11015" width="4.7109375" style="452" customWidth="1"/>
    <col min="11016" max="11264" width="11.42578125" style="452"/>
    <col min="11265" max="11265" width="2.140625" style="452" customWidth="1"/>
    <col min="11266" max="11266" width="89.140625" style="452" customWidth="1"/>
    <col min="11267" max="11270" width="11.42578125" style="452"/>
    <col min="11271" max="11271" width="4.7109375" style="452" customWidth="1"/>
    <col min="11272" max="11520" width="11.42578125" style="452"/>
    <col min="11521" max="11521" width="2.140625" style="452" customWidth="1"/>
    <col min="11522" max="11522" width="89.140625" style="452" customWidth="1"/>
    <col min="11523" max="11526" width="11.42578125" style="452"/>
    <col min="11527" max="11527" width="4.7109375" style="452" customWidth="1"/>
    <col min="11528" max="11776" width="11.42578125" style="452"/>
    <col min="11777" max="11777" width="2.140625" style="452" customWidth="1"/>
    <col min="11778" max="11778" width="89.140625" style="452" customWidth="1"/>
    <col min="11779" max="11782" width="11.42578125" style="452"/>
    <col min="11783" max="11783" width="4.7109375" style="452" customWidth="1"/>
    <col min="11784" max="12032" width="11.42578125" style="452"/>
    <col min="12033" max="12033" width="2.140625" style="452" customWidth="1"/>
    <col min="12034" max="12034" width="89.140625" style="452" customWidth="1"/>
    <col min="12035" max="12038" width="11.42578125" style="452"/>
    <col min="12039" max="12039" width="4.7109375" style="452" customWidth="1"/>
    <col min="12040" max="12288" width="11.42578125" style="452"/>
    <col min="12289" max="12289" width="2.140625" style="452" customWidth="1"/>
    <col min="12290" max="12290" width="89.140625" style="452" customWidth="1"/>
    <col min="12291" max="12294" width="11.42578125" style="452"/>
    <col min="12295" max="12295" width="4.7109375" style="452" customWidth="1"/>
    <col min="12296" max="12544" width="11.42578125" style="452"/>
    <col min="12545" max="12545" width="2.140625" style="452" customWidth="1"/>
    <col min="12546" max="12546" width="89.140625" style="452" customWidth="1"/>
    <col min="12547" max="12550" width="11.42578125" style="452"/>
    <col min="12551" max="12551" width="4.7109375" style="452" customWidth="1"/>
    <col min="12552" max="12800" width="11.42578125" style="452"/>
    <col min="12801" max="12801" width="2.140625" style="452" customWidth="1"/>
    <col min="12802" max="12802" width="89.140625" style="452" customWidth="1"/>
    <col min="12803" max="12806" width="11.42578125" style="452"/>
    <col min="12807" max="12807" width="4.7109375" style="452" customWidth="1"/>
    <col min="12808" max="13056" width="11.42578125" style="452"/>
    <col min="13057" max="13057" width="2.140625" style="452" customWidth="1"/>
    <col min="13058" max="13058" width="89.140625" style="452" customWidth="1"/>
    <col min="13059" max="13062" width="11.42578125" style="452"/>
    <col min="13063" max="13063" width="4.7109375" style="452" customWidth="1"/>
    <col min="13064" max="13312" width="11.42578125" style="452"/>
    <col min="13313" max="13313" width="2.140625" style="452" customWidth="1"/>
    <col min="13314" max="13314" width="89.140625" style="452" customWidth="1"/>
    <col min="13315" max="13318" width="11.42578125" style="452"/>
    <col min="13319" max="13319" width="4.7109375" style="452" customWidth="1"/>
    <col min="13320" max="13568" width="11.42578125" style="452"/>
    <col min="13569" max="13569" width="2.140625" style="452" customWidth="1"/>
    <col min="13570" max="13570" width="89.140625" style="452" customWidth="1"/>
    <col min="13571" max="13574" width="11.42578125" style="452"/>
    <col min="13575" max="13575" width="4.7109375" style="452" customWidth="1"/>
    <col min="13576" max="13824" width="11.42578125" style="452"/>
    <col min="13825" max="13825" width="2.140625" style="452" customWidth="1"/>
    <col min="13826" max="13826" width="89.140625" style="452" customWidth="1"/>
    <col min="13827" max="13830" width="11.42578125" style="452"/>
    <col min="13831" max="13831" width="4.7109375" style="452" customWidth="1"/>
    <col min="13832" max="14080" width="11.42578125" style="452"/>
    <col min="14081" max="14081" width="2.140625" style="452" customWidth="1"/>
    <col min="14082" max="14082" width="89.140625" style="452" customWidth="1"/>
    <col min="14083" max="14086" width="11.42578125" style="452"/>
    <col min="14087" max="14087" width="4.7109375" style="452" customWidth="1"/>
    <col min="14088" max="14336" width="11.42578125" style="452"/>
    <col min="14337" max="14337" width="2.140625" style="452" customWidth="1"/>
    <col min="14338" max="14338" width="89.140625" style="452" customWidth="1"/>
    <col min="14339" max="14342" width="11.42578125" style="452"/>
    <col min="14343" max="14343" width="4.7109375" style="452" customWidth="1"/>
    <col min="14344" max="14592" width="11.42578125" style="452"/>
    <col min="14593" max="14593" width="2.140625" style="452" customWidth="1"/>
    <col min="14594" max="14594" width="89.140625" style="452" customWidth="1"/>
    <col min="14595" max="14598" width="11.42578125" style="452"/>
    <col min="14599" max="14599" width="4.7109375" style="452" customWidth="1"/>
    <col min="14600" max="14848" width="11.42578125" style="452"/>
    <col min="14849" max="14849" width="2.140625" style="452" customWidth="1"/>
    <col min="14850" max="14850" width="89.140625" style="452" customWidth="1"/>
    <col min="14851" max="14854" width="11.42578125" style="452"/>
    <col min="14855" max="14855" width="4.7109375" style="452" customWidth="1"/>
    <col min="14856" max="15104" width="11.42578125" style="452"/>
    <col min="15105" max="15105" width="2.140625" style="452" customWidth="1"/>
    <col min="15106" max="15106" width="89.140625" style="452" customWidth="1"/>
    <col min="15107" max="15110" width="11.42578125" style="452"/>
    <col min="15111" max="15111" width="4.7109375" style="452" customWidth="1"/>
    <col min="15112" max="15360" width="11.42578125" style="452"/>
    <col min="15361" max="15361" width="2.140625" style="452" customWidth="1"/>
    <col min="15362" max="15362" width="89.140625" style="452" customWidth="1"/>
    <col min="15363" max="15366" width="11.42578125" style="452"/>
    <col min="15367" max="15367" width="4.7109375" style="452" customWidth="1"/>
    <col min="15368" max="15616" width="11.42578125" style="452"/>
    <col min="15617" max="15617" width="2.140625" style="452" customWidth="1"/>
    <col min="15618" max="15618" width="89.140625" style="452" customWidth="1"/>
    <col min="15619" max="15622" width="11.42578125" style="452"/>
    <col min="15623" max="15623" width="4.7109375" style="452" customWidth="1"/>
    <col min="15624" max="15872" width="11.42578125" style="452"/>
    <col min="15873" max="15873" width="2.140625" style="452" customWidth="1"/>
    <col min="15874" max="15874" width="89.140625" style="452" customWidth="1"/>
    <col min="15875" max="15878" width="11.42578125" style="452"/>
    <col min="15879" max="15879" width="4.7109375" style="452" customWidth="1"/>
    <col min="15880" max="16128" width="11.42578125" style="452"/>
    <col min="16129" max="16129" width="2.140625" style="452" customWidth="1"/>
    <col min="16130" max="16130" width="89.140625" style="452" customWidth="1"/>
    <col min="16131" max="16134" width="11.42578125" style="452"/>
    <col min="16135" max="16135" width="4.7109375" style="452" customWidth="1"/>
    <col min="16136" max="16384" width="11.42578125" style="452"/>
  </cols>
  <sheetData>
    <row r="1" spans="1:2" ht="39.75" customHeight="1" x14ac:dyDescent="0.2">
      <c r="A1" s="474"/>
      <c r="B1" s="475" t="s">
        <v>6</v>
      </c>
    </row>
    <row r="2" spans="1:2" ht="25.5" customHeight="1" x14ac:dyDescent="0.2">
      <c r="B2" s="476" t="s">
        <v>444</v>
      </c>
    </row>
    <row r="3" spans="1:2" ht="24.95" customHeight="1" x14ac:dyDescent="0.2">
      <c r="A3" s="477"/>
      <c r="B3" s="478" t="s">
        <v>455</v>
      </c>
    </row>
    <row r="4" spans="1:2" s="469" customFormat="1" ht="12" x14ac:dyDescent="0.2"/>
    <row r="5" spans="1:2" s="469" customFormat="1" ht="139.5" customHeight="1" x14ac:dyDescent="0.2">
      <c r="B5" s="471" t="s">
        <v>456</v>
      </c>
    </row>
    <row r="6" spans="1:2" s="469" customFormat="1" ht="9.9499999999999993" customHeight="1" x14ac:dyDescent="0.2">
      <c r="B6" s="471"/>
    </row>
    <row r="7" spans="1:2" s="469" customFormat="1" ht="222.75" customHeight="1" x14ac:dyDescent="0.2">
      <c r="B7" s="471" t="s">
        <v>457</v>
      </c>
    </row>
    <row r="8" spans="1:2" s="469" customFormat="1" ht="9.9499999999999993" customHeight="1" x14ac:dyDescent="0.2">
      <c r="B8" s="471"/>
    </row>
    <row r="9" spans="1:2" s="469" customFormat="1" ht="61.5" customHeight="1" x14ac:dyDescent="0.2">
      <c r="B9" s="479" t="s">
        <v>458</v>
      </c>
    </row>
    <row r="10" spans="1:2" s="469" customFormat="1" ht="9.9499999999999993" customHeight="1" x14ac:dyDescent="0.2">
      <c r="B10" s="471"/>
    </row>
    <row r="11" spans="1:2" s="469" customFormat="1" ht="152.25" customHeight="1" x14ac:dyDescent="0.2">
      <c r="B11" s="471" t="s">
        <v>459</v>
      </c>
    </row>
    <row r="12" spans="1:2" s="469" customFormat="1" ht="9.9499999999999993" customHeight="1" x14ac:dyDescent="0.2">
      <c r="B12" s="471"/>
    </row>
    <row r="13" spans="1:2" s="469" customFormat="1" ht="96" customHeight="1" x14ac:dyDescent="0.2">
      <c r="B13" s="471" t="s">
        <v>460</v>
      </c>
    </row>
    <row r="14" spans="1:2" s="469" customFormat="1" ht="9.9499999999999993" customHeight="1" x14ac:dyDescent="0.2">
      <c r="B14" s="471"/>
    </row>
    <row r="15" spans="1:2" s="469" customFormat="1" ht="176.25" customHeight="1" x14ac:dyDescent="0.2">
      <c r="B15" s="479" t="s">
        <v>461</v>
      </c>
    </row>
    <row r="16" spans="1:2" s="469" customFormat="1" ht="9.9499999999999993" customHeight="1" x14ac:dyDescent="0.2">
      <c r="B16" s="471"/>
    </row>
    <row r="17" spans="1:6" s="469" customFormat="1" ht="26.25" customHeight="1" x14ac:dyDescent="0.2">
      <c r="B17" s="472" t="s">
        <v>462</v>
      </c>
    </row>
    <row r="18" spans="1:6" s="469" customFormat="1" ht="24" customHeight="1" x14ac:dyDescent="0.2">
      <c r="B18" s="473" t="s">
        <v>463</v>
      </c>
    </row>
    <row r="19" spans="1:6" s="469" customFormat="1" ht="12" x14ac:dyDescent="0.2"/>
    <row r="20" spans="1:6" s="469" customFormat="1" ht="12" x14ac:dyDescent="0.2"/>
    <row r="21" spans="1:6" s="469" customFormat="1" ht="12" x14ac:dyDescent="0.2"/>
    <row r="22" spans="1:6" x14ac:dyDescent="0.2">
      <c r="A22" s="477"/>
      <c r="B22" s="477"/>
      <c r="C22" s="477"/>
      <c r="D22" s="477"/>
      <c r="E22" s="477"/>
      <c r="F22" s="477"/>
    </row>
    <row r="23" spans="1:6" x14ac:dyDescent="0.2">
      <c r="A23" s="477"/>
      <c r="B23" s="477"/>
      <c r="C23" s="477"/>
      <c r="D23" s="477"/>
      <c r="E23" s="477"/>
      <c r="F23" s="477"/>
    </row>
    <row r="24" spans="1:6" x14ac:dyDescent="0.2">
      <c r="A24" s="480"/>
      <c r="B24" s="477"/>
      <c r="C24" s="477"/>
      <c r="D24" s="477"/>
      <c r="E24" s="477"/>
      <c r="F24" s="477"/>
    </row>
    <row r="25" spans="1:6" x14ac:dyDescent="0.2">
      <c r="A25" s="481"/>
      <c r="B25" s="477"/>
      <c r="C25" s="477"/>
      <c r="D25" s="477"/>
      <c r="E25" s="477"/>
      <c r="F25" s="477"/>
    </row>
    <row r="26" spans="1:6" x14ac:dyDescent="0.2">
      <c r="A26" s="477"/>
      <c r="B26" s="477"/>
      <c r="C26" s="477"/>
      <c r="D26" s="477"/>
      <c r="E26" s="477"/>
      <c r="F26" s="477"/>
    </row>
    <row r="27" spans="1:6" x14ac:dyDescent="0.2">
      <c r="A27" s="477"/>
      <c r="B27" s="477"/>
      <c r="C27" s="477"/>
      <c r="D27" s="477"/>
      <c r="E27" s="477"/>
      <c r="F27" s="477"/>
    </row>
    <row r="28" spans="1:6" x14ac:dyDescent="0.2">
      <c r="A28" s="477"/>
      <c r="B28" s="477"/>
      <c r="C28" s="477"/>
      <c r="D28" s="477"/>
      <c r="E28" s="477"/>
      <c r="F28" s="477"/>
    </row>
    <row r="29" spans="1:6" x14ac:dyDescent="0.2">
      <c r="A29" s="477"/>
      <c r="B29" s="477"/>
      <c r="C29" s="477"/>
      <c r="D29" s="477"/>
      <c r="E29" s="477"/>
      <c r="F29" s="477"/>
    </row>
    <row r="30" spans="1:6" x14ac:dyDescent="0.2">
      <c r="A30" s="477"/>
      <c r="B30" s="477"/>
      <c r="C30" s="477"/>
      <c r="D30" s="477"/>
      <c r="E30" s="477"/>
      <c r="F30" s="477"/>
    </row>
    <row r="31" spans="1:6" x14ac:dyDescent="0.2">
      <c r="A31" s="477"/>
      <c r="B31" s="477"/>
      <c r="C31" s="477"/>
      <c r="D31" s="477"/>
      <c r="E31" s="477"/>
      <c r="F31" s="477"/>
    </row>
    <row r="32" spans="1:6" x14ac:dyDescent="0.2">
      <c r="A32" s="477"/>
      <c r="B32" s="477"/>
      <c r="C32" s="477"/>
      <c r="D32" s="477"/>
      <c r="E32" s="477"/>
      <c r="F32" s="477"/>
    </row>
    <row r="33" spans="1:10" x14ac:dyDescent="0.2">
      <c r="A33" s="482"/>
      <c r="B33" s="482"/>
      <c r="C33" s="482"/>
      <c r="D33" s="482"/>
      <c r="E33" s="482"/>
      <c r="F33" s="482"/>
    </row>
    <row r="34" spans="1:10" x14ac:dyDescent="0.2">
      <c r="A34" s="477"/>
      <c r="B34" s="477"/>
      <c r="C34" s="477"/>
      <c r="D34" s="477"/>
      <c r="E34" s="477"/>
      <c r="F34" s="477"/>
    </row>
    <row r="35" spans="1:10" x14ac:dyDescent="0.2">
      <c r="A35" s="477"/>
      <c r="B35" s="477"/>
      <c r="C35" s="477"/>
      <c r="D35" s="477"/>
      <c r="E35" s="477"/>
      <c r="F35" s="477"/>
    </row>
    <row r="36" spans="1:10" ht="8.1" customHeight="1" x14ac:dyDescent="0.2">
      <c r="A36" s="477"/>
      <c r="B36" s="477"/>
      <c r="C36" s="477"/>
      <c r="D36" s="477"/>
      <c r="E36" s="477"/>
      <c r="F36" s="477"/>
    </row>
    <row r="37" spans="1:10" ht="13.5" customHeight="1" x14ac:dyDescent="0.2">
      <c r="A37" s="477"/>
      <c r="B37" s="477"/>
      <c r="C37" s="477"/>
      <c r="D37" s="477"/>
      <c r="E37" s="477"/>
      <c r="F37" s="477"/>
    </row>
    <row r="38" spans="1:10" x14ac:dyDescent="0.2">
      <c r="A38" s="477"/>
      <c r="B38" s="477"/>
      <c r="C38" s="477"/>
      <c r="D38" s="477"/>
      <c r="E38" s="477"/>
      <c r="F38" s="477"/>
    </row>
    <row r="39" spans="1:10" x14ac:dyDescent="0.2">
      <c r="A39" s="477"/>
      <c r="B39" s="477"/>
      <c r="C39" s="477"/>
      <c r="D39" s="477"/>
      <c r="E39" s="477"/>
      <c r="F39" s="477"/>
      <c r="J39" s="451"/>
    </row>
    <row r="40" spans="1:10" x14ac:dyDescent="0.2">
      <c r="A40" s="477"/>
      <c r="B40" s="477"/>
      <c r="C40" s="477"/>
      <c r="D40" s="477"/>
      <c r="E40" s="477"/>
      <c r="F40" s="477"/>
    </row>
    <row r="41" spans="1:10" x14ac:dyDescent="0.2">
      <c r="A41" s="477"/>
      <c r="B41" s="477"/>
      <c r="C41" s="477"/>
      <c r="D41" s="477"/>
      <c r="E41" s="477"/>
      <c r="F41" s="477"/>
    </row>
    <row r="42" spans="1:10" x14ac:dyDescent="0.2">
      <c r="A42" s="477"/>
      <c r="B42" s="477"/>
      <c r="C42" s="477"/>
      <c r="D42" s="477"/>
      <c r="E42" s="477"/>
      <c r="F42" s="477"/>
    </row>
    <row r="43" spans="1:10" ht="33" customHeight="1" x14ac:dyDescent="0.2">
      <c r="A43" s="477"/>
      <c r="B43" s="477"/>
      <c r="C43" s="477"/>
      <c r="D43" s="477"/>
      <c r="E43" s="477"/>
      <c r="F43" s="477"/>
    </row>
    <row r="44" spans="1:10" ht="16.5" customHeight="1" x14ac:dyDescent="0.2">
      <c r="A44" s="477"/>
      <c r="B44" s="477"/>
      <c r="C44" s="477"/>
      <c r="D44" s="477"/>
      <c r="E44" s="477"/>
      <c r="F44" s="477"/>
    </row>
    <row r="45" spans="1:10" x14ac:dyDescent="0.2">
      <c r="A45" s="477"/>
      <c r="B45" s="477"/>
      <c r="C45" s="477"/>
      <c r="D45" s="477"/>
      <c r="E45" s="477"/>
      <c r="F45" s="477"/>
    </row>
    <row r="46" spans="1:10" x14ac:dyDescent="0.2">
      <c r="A46" s="477"/>
      <c r="B46" s="477"/>
      <c r="C46" s="477"/>
      <c r="D46" s="477"/>
      <c r="E46" s="477"/>
      <c r="F46" s="477"/>
    </row>
    <row r="47" spans="1:10" x14ac:dyDescent="0.2">
      <c r="A47" s="477"/>
      <c r="B47" s="477"/>
      <c r="C47" s="477"/>
      <c r="D47" s="477"/>
      <c r="E47" s="477"/>
      <c r="F47" s="477"/>
    </row>
    <row r="48" spans="1:10" x14ac:dyDescent="0.2">
      <c r="A48" s="477"/>
      <c r="B48" s="477"/>
      <c r="C48" s="477"/>
      <c r="D48" s="477"/>
      <c r="E48" s="477"/>
      <c r="F48" s="477"/>
    </row>
    <row r="49" spans="1:6" x14ac:dyDescent="0.2">
      <c r="A49" s="477"/>
      <c r="B49" s="477"/>
      <c r="C49" s="477"/>
      <c r="D49" s="477"/>
      <c r="E49" s="477"/>
      <c r="F49" s="477"/>
    </row>
    <row r="50" spans="1:6" x14ac:dyDescent="0.2">
      <c r="A50" s="477"/>
      <c r="B50" s="477"/>
      <c r="C50" s="477"/>
      <c r="D50" s="477"/>
      <c r="E50" s="477"/>
      <c r="F50" s="477"/>
    </row>
    <row r="51" spans="1:6" x14ac:dyDescent="0.2">
      <c r="A51" s="477"/>
      <c r="B51" s="477"/>
      <c r="C51" s="477"/>
      <c r="D51" s="477"/>
      <c r="E51" s="477"/>
      <c r="F51" s="477"/>
    </row>
    <row r="52" spans="1:6" x14ac:dyDescent="0.2">
      <c r="A52" s="477"/>
      <c r="B52" s="477"/>
      <c r="C52" s="477"/>
      <c r="D52" s="477"/>
      <c r="E52" s="477"/>
      <c r="F52" s="477"/>
    </row>
    <row r="53" spans="1:6" x14ac:dyDescent="0.2">
      <c r="A53" s="477"/>
      <c r="B53" s="477"/>
      <c r="C53" s="477"/>
      <c r="D53" s="477"/>
      <c r="E53" s="477"/>
      <c r="F53" s="477"/>
    </row>
    <row r="54" spans="1:6" x14ac:dyDescent="0.2">
      <c r="A54" s="477"/>
      <c r="B54" s="477"/>
      <c r="C54" s="477"/>
      <c r="D54" s="477"/>
      <c r="E54" s="477"/>
      <c r="F54" s="477"/>
    </row>
    <row r="55" spans="1:6" x14ac:dyDescent="0.2">
      <c r="A55" s="477"/>
      <c r="B55" s="477"/>
      <c r="C55" s="477"/>
      <c r="D55" s="477"/>
      <c r="E55" s="477"/>
      <c r="F55" s="477"/>
    </row>
    <row r="56" spans="1:6" x14ac:dyDescent="0.2">
      <c r="A56" s="477"/>
      <c r="B56" s="477"/>
      <c r="C56" s="477"/>
      <c r="D56" s="477"/>
      <c r="E56" s="477"/>
      <c r="F56" s="477"/>
    </row>
    <row r="57" spans="1:6" x14ac:dyDescent="0.2">
      <c r="A57" s="477"/>
      <c r="B57" s="477"/>
      <c r="C57" s="477"/>
      <c r="D57" s="477"/>
      <c r="E57" s="477"/>
      <c r="F57" s="477"/>
    </row>
    <row r="58" spans="1:6" x14ac:dyDescent="0.2">
      <c r="A58" s="477"/>
      <c r="B58" s="477"/>
      <c r="C58" s="477"/>
      <c r="D58" s="477"/>
      <c r="E58" s="477"/>
      <c r="F58" s="477"/>
    </row>
    <row r="59" spans="1:6" x14ac:dyDescent="0.2">
      <c r="A59" s="477"/>
      <c r="B59" s="477"/>
      <c r="C59" s="477"/>
      <c r="D59" s="477"/>
      <c r="E59" s="477"/>
      <c r="F59" s="477"/>
    </row>
    <row r="60" spans="1:6" x14ac:dyDescent="0.2">
      <c r="A60" s="477"/>
      <c r="B60" s="477"/>
      <c r="C60" s="477"/>
      <c r="D60" s="477"/>
      <c r="E60" s="477"/>
      <c r="F60" s="477"/>
    </row>
    <row r="61" spans="1:6" x14ac:dyDescent="0.2">
      <c r="A61" s="477"/>
      <c r="B61" s="477"/>
      <c r="C61" s="477"/>
      <c r="D61" s="477"/>
      <c r="E61" s="477"/>
      <c r="F61" s="477"/>
    </row>
    <row r="62" spans="1:6" x14ac:dyDescent="0.2">
      <c r="A62" s="477"/>
      <c r="B62" s="477"/>
      <c r="C62" s="477"/>
      <c r="D62" s="477"/>
      <c r="E62" s="477"/>
      <c r="F62" s="477"/>
    </row>
    <row r="63" spans="1:6" x14ac:dyDescent="0.2">
      <c r="A63" s="477"/>
      <c r="B63" s="477"/>
      <c r="C63" s="477"/>
      <c r="D63" s="477"/>
      <c r="E63" s="477"/>
      <c r="F63" s="477"/>
    </row>
    <row r="64" spans="1:6" x14ac:dyDescent="0.2">
      <c r="A64" s="477"/>
      <c r="B64" s="477"/>
      <c r="C64" s="477"/>
      <c r="D64" s="477"/>
      <c r="E64" s="477"/>
      <c r="F64" s="477"/>
    </row>
    <row r="65" spans="1:6" x14ac:dyDescent="0.2">
      <c r="A65" s="477"/>
      <c r="B65" s="477"/>
      <c r="C65" s="477"/>
      <c r="D65" s="477"/>
      <c r="E65" s="477"/>
      <c r="F65" s="477"/>
    </row>
    <row r="66" spans="1:6" x14ac:dyDescent="0.2">
      <c r="A66" s="477"/>
      <c r="B66" s="477"/>
      <c r="C66" s="477"/>
      <c r="D66" s="477"/>
      <c r="E66" s="477"/>
      <c r="F66" s="477"/>
    </row>
    <row r="67" spans="1:6" x14ac:dyDescent="0.2">
      <c r="A67" s="477"/>
      <c r="B67" s="477"/>
      <c r="C67" s="477"/>
      <c r="D67" s="477"/>
      <c r="E67" s="477"/>
      <c r="F67" s="477"/>
    </row>
    <row r="68" spans="1:6" x14ac:dyDescent="0.2">
      <c r="A68" s="477"/>
      <c r="B68" s="477"/>
      <c r="C68" s="477"/>
      <c r="D68" s="477"/>
      <c r="E68" s="477"/>
      <c r="F68" s="477"/>
    </row>
    <row r="69" spans="1:6" x14ac:dyDescent="0.2">
      <c r="A69" s="477"/>
      <c r="B69" s="477"/>
      <c r="C69" s="477"/>
      <c r="D69" s="477"/>
      <c r="E69" s="477"/>
      <c r="F69" s="477"/>
    </row>
    <row r="70" spans="1:6" x14ac:dyDescent="0.2">
      <c r="A70" s="477"/>
      <c r="B70" s="477"/>
      <c r="C70" s="477"/>
      <c r="D70" s="477"/>
      <c r="E70" s="477"/>
      <c r="F70" s="477"/>
    </row>
    <row r="71" spans="1:6" x14ac:dyDescent="0.2">
      <c r="A71" s="477"/>
      <c r="B71" s="477"/>
      <c r="C71" s="477"/>
      <c r="D71" s="477"/>
      <c r="E71" s="477"/>
      <c r="F71" s="477"/>
    </row>
    <row r="72" spans="1:6" x14ac:dyDescent="0.2">
      <c r="A72" s="477"/>
      <c r="B72" s="477"/>
      <c r="C72" s="477"/>
      <c r="D72" s="477"/>
      <c r="E72" s="477"/>
      <c r="F72" s="477"/>
    </row>
    <row r="73" spans="1:6" x14ac:dyDescent="0.2">
      <c r="A73" s="477"/>
      <c r="B73" s="477"/>
      <c r="C73" s="477"/>
      <c r="D73" s="477"/>
      <c r="E73" s="477"/>
      <c r="F73" s="477"/>
    </row>
    <row r="74" spans="1:6" x14ac:dyDescent="0.2">
      <c r="A74" s="477"/>
      <c r="B74" s="477"/>
      <c r="C74" s="477"/>
      <c r="D74" s="477"/>
      <c r="E74" s="477"/>
      <c r="F74" s="477"/>
    </row>
    <row r="75" spans="1:6" x14ac:dyDescent="0.2">
      <c r="A75" s="477"/>
      <c r="B75" s="477"/>
      <c r="C75" s="477"/>
      <c r="D75" s="477"/>
      <c r="E75" s="477"/>
      <c r="F75" s="477"/>
    </row>
    <row r="76" spans="1:6" x14ac:dyDescent="0.2">
      <c r="A76" s="477"/>
      <c r="B76" s="477"/>
      <c r="C76" s="477"/>
      <c r="D76" s="477"/>
      <c r="E76" s="477"/>
      <c r="F76" s="477"/>
    </row>
    <row r="77" spans="1:6" x14ac:dyDescent="0.2">
      <c r="A77" s="477"/>
      <c r="B77" s="477"/>
      <c r="C77" s="477"/>
      <c r="D77" s="477"/>
      <c r="E77" s="477"/>
      <c r="F77" s="477"/>
    </row>
    <row r="78" spans="1:6" x14ac:dyDescent="0.2">
      <c r="A78" s="477"/>
      <c r="B78" s="477"/>
      <c r="C78" s="477"/>
      <c r="D78" s="477"/>
      <c r="E78" s="477"/>
      <c r="F78" s="477"/>
    </row>
    <row r="79" spans="1:6" x14ac:dyDescent="0.2">
      <c r="A79" s="477"/>
      <c r="B79" s="477"/>
      <c r="C79" s="477"/>
      <c r="D79" s="477"/>
      <c r="E79" s="477"/>
      <c r="F79" s="477"/>
    </row>
    <row r="80" spans="1:6" x14ac:dyDescent="0.2">
      <c r="A80" s="477"/>
      <c r="B80" s="477"/>
      <c r="C80" s="477"/>
      <c r="D80" s="477"/>
      <c r="E80" s="477"/>
      <c r="F80" s="477"/>
    </row>
    <row r="81" spans="1:6" x14ac:dyDescent="0.2">
      <c r="A81" s="477"/>
      <c r="B81" s="477"/>
      <c r="C81" s="477"/>
      <c r="D81" s="477"/>
      <c r="E81" s="477"/>
      <c r="F81" s="477"/>
    </row>
    <row r="82" spans="1:6" x14ac:dyDescent="0.2">
      <c r="A82" s="477"/>
      <c r="B82" s="477"/>
      <c r="C82" s="477"/>
      <c r="D82" s="477"/>
      <c r="E82" s="477"/>
      <c r="F82" s="477"/>
    </row>
    <row r="83" spans="1:6" x14ac:dyDescent="0.2">
      <c r="A83" s="477"/>
      <c r="B83" s="477"/>
      <c r="C83" s="477"/>
      <c r="D83" s="477"/>
      <c r="E83" s="477"/>
      <c r="F83" s="477"/>
    </row>
    <row r="84" spans="1:6" x14ac:dyDescent="0.2">
      <c r="A84" s="477"/>
      <c r="B84" s="477"/>
      <c r="C84" s="477"/>
      <c r="D84" s="477"/>
      <c r="E84" s="477"/>
      <c r="F84" s="477"/>
    </row>
    <row r="85" spans="1:6" x14ac:dyDescent="0.2">
      <c r="A85" s="477"/>
      <c r="B85" s="477"/>
      <c r="C85" s="477"/>
      <c r="D85" s="477"/>
      <c r="E85" s="477"/>
      <c r="F85" s="477"/>
    </row>
    <row r="86" spans="1:6" x14ac:dyDescent="0.2">
      <c r="A86" s="477"/>
      <c r="B86" s="477"/>
      <c r="C86" s="477"/>
      <c r="D86" s="477"/>
      <c r="E86" s="477"/>
      <c r="F86" s="477"/>
    </row>
    <row r="87" spans="1:6" x14ac:dyDescent="0.2">
      <c r="A87" s="477"/>
      <c r="B87" s="477"/>
      <c r="C87" s="477"/>
      <c r="D87" s="477"/>
      <c r="E87" s="477"/>
      <c r="F87" s="477"/>
    </row>
    <row r="88" spans="1:6" x14ac:dyDescent="0.2">
      <c r="A88" s="477"/>
      <c r="B88" s="477"/>
      <c r="C88" s="477"/>
      <c r="D88" s="477"/>
      <c r="E88" s="477"/>
      <c r="F88" s="477"/>
    </row>
    <row r="89" spans="1:6" x14ac:dyDescent="0.2">
      <c r="A89" s="477"/>
      <c r="B89" s="477"/>
      <c r="C89" s="477"/>
      <c r="D89" s="477"/>
      <c r="E89" s="477"/>
      <c r="F89" s="477"/>
    </row>
    <row r="90" spans="1:6" x14ac:dyDescent="0.2">
      <c r="A90" s="477"/>
      <c r="B90" s="477"/>
      <c r="C90" s="477"/>
      <c r="D90" s="477"/>
      <c r="E90" s="477"/>
      <c r="F90" s="477"/>
    </row>
    <row r="91" spans="1:6" x14ac:dyDescent="0.2">
      <c r="A91" s="477"/>
      <c r="B91" s="477"/>
      <c r="C91" s="477"/>
      <c r="D91" s="477"/>
      <c r="E91" s="477"/>
      <c r="F91" s="477"/>
    </row>
    <row r="92" spans="1:6" x14ac:dyDescent="0.2">
      <c r="A92" s="477"/>
      <c r="B92" s="477"/>
      <c r="C92" s="477"/>
      <c r="D92" s="477"/>
      <c r="E92" s="477"/>
      <c r="F92" s="477"/>
    </row>
    <row r="93" spans="1:6" x14ac:dyDescent="0.2">
      <c r="A93" s="477"/>
      <c r="B93" s="477"/>
      <c r="C93" s="477"/>
      <c r="D93" s="477"/>
      <c r="E93" s="477"/>
      <c r="F93" s="477"/>
    </row>
    <row r="94" spans="1:6" x14ac:dyDescent="0.2">
      <c r="A94" s="477"/>
      <c r="B94" s="477"/>
      <c r="C94" s="477"/>
      <c r="D94" s="477"/>
      <c r="E94" s="477"/>
      <c r="F94" s="477"/>
    </row>
    <row r="95" spans="1:6" x14ac:dyDescent="0.2">
      <c r="A95" s="477"/>
      <c r="B95" s="477"/>
      <c r="C95" s="477"/>
      <c r="D95" s="477"/>
      <c r="E95" s="477"/>
      <c r="F95" s="477"/>
    </row>
    <row r="96" spans="1:6" x14ac:dyDescent="0.2">
      <c r="A96" s="477"/>
      <c r="B96" s="477"/>
      <c r="C96" s="477"/>
      <c r="D96" s="477"/>
      <c r="E96" s="477"/>
      <c r="F96" s="477"/>
    </row>
    <row r="97" spans="1:6" x14ac:dyDescent="0.2">
      <c r="A97" s="477"/>
      <c r="B97" s="477"/>
      <c r="C97" s="477"/>
      <c r="D97" s="477"/>
      <c r="E97" s="477"/>
      <c r="F97" s="477"/>
    </row>
    <row r="98" spans="1:6" x14ac:dyDescent="0.2">
      <c r="A98" s="477"/>
      <c r="B98" s="477"/>
      <c r="C98" s="477"/>
      <c r="D98" s="477"/>
      <c r="E98" s="477"/>
      <c r="F98" s="477"/>
    </row>
    <row r="99" spans="1:6" x14ac:dyDescent="0.2">
      <c r="A99" s="477"/>
      <c r="B99" s="477"/>
      <c r="C99" s="477"/>
      <c r="D99" s="477"/>
      <c r="E99" s="477"/>
      <c r="F99" s="477"/>
    </row>
    <row r="100" spans="1:6" x14ac:dyDescent="0.2">
      <c r="A100" s="477"/>
      <c r="B100" s="477"/>
      <c r="C100" s="477"/>
      <c r="D100" s="477"/>
      <c r="E100" s="477"/>
      <c r="F100" s="477"/>
    </row>
    <row r="101" spans="1:6" x14ac:dyDescent="0.2">
      <c r="A101" s="477"/>
      <c r="B101" s="477"/>
      <c r="C101" s="477"/>
      <c r="D101" s="477"/>
      <c r="E101" s="477"/>
      <c r="F101" s="477"/>
    </row>
    <row r="102" spans="1:6" x14ac:dyDescent="0.2">
      <c r="A102" s="477"/>
      <c r="B102" s="477"/>
      <c r="C102" s="477"/>
      <c r="D102" s="477"/>
      <c r="E102" s="477"/>
      <c r="F102" s="477"/>
    </row>
    <row r="103" spans="1:6" x14ac:dyDescent="0.2">
      <c r="A103" s="477"/>
      <c r="B103" s="477"/>
      <c r="C103" s="477"/>
      <c r="D103" s="477"/>
      <c r="E103" s="477"/>
      <c r="F103" s="477"/>
    </row>
    <row r="104" spans="1:6" x14ac:dyDescent="0.2">
      <c r="A104" s="477"/>
      <c r="B104" s="477"/>
      <c r="C104" s="477"/>
      <c r="D104" s="477"/>
      <c r="E104" s="477"/>
      <c r="F104" s="477"/>
    </row>
    <row r="105" spans="1:6" x14ac:dyDescent="0.2">
      <c r="A105" s="477"/>
      <c r="B105" s="477"/>
      <c r="C105" s="477"/>
      <c r="D105" s="477"/>
      <c r="E105" s="477"/>
      <c r="F105" s="477"/>
    </row>
    <row r="106" spans="1:6" x14ac:dyDescent="0.2">
      <c r="A106" s="477"/>
      <c r="B106" s="477"/>
      <c r="C106" s="477"/>
      <c r="D106" s="477"/>
      <c r="E106" s="477"/>
      <c r="F106" s="477"/>
    </row>
    <row r="107" spans="1:6" x14ac:dyDescent="0.2">
      <c r="A107" s="477"/>
      <c r="B107" s="477"/>
      <c r="C107" s="477"/>
      <c r="D107" s="477"/>
      <c r="E107" s="477"/>
      <c r="F107" s="477"/>
    </row>
    <row r="108" spans="1:6" x14ac:dyDescent="0.2">
      <c r="A108" s="477"/>
      <c r="B108" s="477"/>
      <c r="C108" s="477"/>
      <c r="D108" s="477"/>
      <c r="E108" s="477"/>
      <c r="F108" s="477"/>
    </row>
    <row r="109" spans="1:6" x14ac:dyDescent="0.2">
      <c r="A109" s="477"/>
      <c r="B109" s="477"/>
      <c r="C109" s="477"/>
      <c r="D109" s="477"/>
      <c r="E109" s="477"/>
      <c r="F109" s="477"/>
    </row>
    <row r="110" spans="1:6" x14ac:dyDescent="0.2">
      <c r="A110" s="477"/>
      <c r="B110" s="477"/>
      <c r="C110" s="477"/>
      <c r="D110" s="477"/>
      <c r="E110" s="477"/>
      <c r="F110" s="477"/>
    </row>
    <row r="111" spans="1:6" x14ac:dyDescent="0.2">
      <c r="A111" s="477"/>
      <c r="B111" s="477"/>
      <c r="C111" s="477"/>
      <c r="D111" s="477"/>
      <c r="E111" s="477"/>
      <c r="F111" s="477"/>
    </row>
    <row r="112" spans="1:6" x14ac:dyDescent="0.2">
      <c r="A112" s="477"/>
      <c r="B112" s="477"/>
      <c r="C112" s="477"/>
      <c r="D112" s="477"/>
      <c r="E112" s="477"/>
      <c r="F112" s="477"/>
    </row>
    <row r="113" spans="1:6" x14ac:dyDescent="0.2">
      <c r="A113" s="477"/>
      <c r="B113" s="477"/>
      <c r="C113" s="477"/>
      <c r="D113" s="477"/>
      <c r="E113" s="477"/>
      <c r="F113" s="477"/>
    </row>
    <row r="114" spans="1:6" x14ac:dyDescent="0.2">
      <c r="A114" s="477"/>
      <c r="B114" s="477"/>
      <c r="C114" s="477"/>
      <c r="D114" s="477"/>
      <c r="E114" s="477"/>
      <c r="F114" s="477"/>
    </row>
    <row r="115" spans="1:6" x14ac:dyDescent="0.2">
      <c r="A115" s="477"/>
      <c r="B115" s="477"/>
      <c r="C115" s="477"/>
      <c r="D115" s="477"/>
      <c r="E115" s="477"/>
      <c r="F115" s="477"/>
    </row>
    <row r="116" spans="1:6" x14ac:dyDescent="0.2">
      <c r="A116" s="477"/>
      <c r="B116" s="477"/>
      <c r="C116" s="477"/>
      <c r="D116" s="477"/>
      <c r="E116" s="477"/>
      <c r="F116" s="477"/>
    </row>
    <row r="117" spans="1:6" x14ac:dyDescent="0.2">
      <c r="A117" s="477"/>
      <c r="B117" s="477"/>
      <c r="C117" s="477"/>
      <c r="D117" s="477"/>
      <c r="E117" s="477"/>
      <c r="F117" s="477"/>
    </row>
    <row r="118" spans="1:6" x14ac:dyDescent="0.2">
      <c r="A118" s="477"/>
      <c r="B118" s="477"/>
      <c r="C118" s="477"/>
      <c r="D118" s="477"/>
      <c r="E118" s="477"/>
      <c r="F118" s="477"/>
    </row>
    <row r="119" spans="1:6" x14ac:dyDescent="0.2">
      <c r="A119" s="477"/>
      <c r="B119" s="477"/>
      <c r="C119" s="477"/>
      <c r="D119" s="477"/>
      <c r="E119" s="477"/>
      <c r="F119" s="477"/>
    </row>
    <row r="120" spans="1:6" x14ac:dyDescent="0.2">
      <c r="A120" s="477"/>
      <c r="B120" s="477"/>
      <c r="C120" s="477"/>
      <c r="D120" s="477"/>
      <c r="E120" s="477"/>
      <c r="F120" s="477"/>
    </row>
    <row r="121" spans="1:6" x14ac:dyDescent="0.2">
      <c r="A121" s="477"/>
      <c r="B121" s="477"/>
      <c r="C121" s="477"/>
      <c r="D121" s="477"/>
      <c r="E121" s="477"/>
      <c r="F121" s="477"/>
    </row>
    <row r="122" spans="1:6" x14ac:dyDescent="0.2">
      <c r="A122" s="477"/>
      <c r="B122" s="477"/>
      <c r="C122" s="477"/>
      <c r="D122" s="477"/>
      <c r="E122" s="477"/>
      <c r="F122" s="477"/>
    </row>
    <row r="123" spans="1:6" x14ac:dyDescent="0.2">
      <c r="A123" s="477"/>
      <c r="B123" s="477"/>
      <c r="C123" s="477"/>
      <c r="D123" s="477"/>
      <c r="E123" s="477"/>
      <c r="F123" s="477"/>
    </row>
    <row r="124" spans="1:6" x14ac:dyDescent="0.2">
      <c r="A124" s="477"/>
      <c r="B124" s="477"/>
      <c r="C124" s="477"/>
      <c r="D124" s="477"/>
      <c r="E124" s="477"/>
      <c r="F124" s="477"/>
    </row>
    <row r="125" spans="1:6" x14ac:dyDescent="0.2">
      <c r="A125" s="477"/>
      <c r="B125" s="477"/>
      <c r="C125" s="477"/>
      <c r="D125" s="477"/>
      <c r="E125" s="477"/>
      <c r="F125" s="477"/>
    </row>
    <row r="126" spans="1:6" x14ac:dyDescent="0.2">
      <c r="A126" s="477"/>
      <c r="B126" s="477"/>
      <c r="C126" s="477"/>
      <c r="D126" s="477"/>
      <c r="E126" s="477"/>
      <c r="F126" s="477"/>
    </row>
    <row r="127" spans="1:6" x14ac:dyDescent="0.2">
      <c r="A127" s="477"/>
      <c r="B127" s="477"/>
      <c r="C127" s="477"/>
      <c r="D127" s="477"/>
      <c r="E127" s="477"/>
      <c r="F127" s="477"/>
    </row>
    <row r="128" spans="1:6" x14ac:dyDescent="0.2">
      <c r="A128" s="477"/>
      <c r="B128" s="477"/>
      <c r="C128" s="477"/>
      <c r="D128" s="477"/>
      <c r="E128" s="477"/>
      <c r="F128" s="477"/>
    </row>
    <row r="129" spans="1:6" x14ac:dyDescent="0.2">
      <c r="A129" s="477"/>
      <c r="B129" s="477"/>
      <c r="C129" s="477"/>
      <c r="D129" s="477"/>
      <c r="E129" s="477"/>
      <c r="F129" s="477"/>
    </row>
    <row r="130" spans="1:6" x14ac:dyDescent="0.2">
      <c r="A130" s="477"/>
      <c r="B130" s="477"/>
      <c r="C130" s="477"/>
      <c r="D130" s="477"/>
      <c r="E130" s="477"/>
      <c r="F130" s="477"/>
    </row>
    <row r="131" spans="1:6" x14ac:dyDescent="0.2">
      <c r="A131" s="477"/>
      <c r="B131" s="477"/>
      <c r="C131" s="477"/>
      <c r="D131" s="477"/>
      <c r="E131" s="477"/>
      <c r="F131" s="477"/>
    </row>
    <row r="132" spans="1:6" x14ac:dyDescent="0.2">
      <c r="A132" s="477"/>
      <c r="B132" s="477"/>
      <c r="C132" s="477"/>
      <c r="D132" s="477"/>
      <c r="E132" s="477"/>
      <c r="F132" s="477"/>
    </row>
    <row r="133" spans="1:6" x14ac:dyDescent="0.2">
      <c r="A133" s="477"/>
      <c r="B133" s="477"/>
      <c r="C133" s="477"/>
      <c r="D133" s="477"/>
      <c r="E133" s="477"/>
      <c r="F133" s="477"/>
    </row>
    <row r="134" spans="1:6" x14ac:dyDescent="0.2">
      <c r="A134" s="477"/>
      <c r="B134" s="477"/>
      <c r="C134" s="477"/>
      <c r="D134" s="477"/>
      <c r="E134" s="477"/>
      <c r="F134" s="477"/>
    </row>
    <row r="135" spans="1:6" x14ac:dyDescent="0.2">
      <c r="A135" s="477"/>
      <c r="B135" s="477"/>
      <c r="C135" s="477"/>
      <c r="D135" s="477"/>
      <c r="E135" s="477"/>
      <c r="F135" s="477"/>
    </row>
    <row r="136" spans="1:6" x14ac:dyDescent="0.2">
      <c r="A136" s="477"/>
      <c r="B136" s="477"/>
      <c r="C136" s="477"/>
      <c r="D136" s="477"/>
      <c r="E136" s="477"/>
      <c r="F136" s="477"/>
    </row>
    <row r="137" spans="1:6" x14ac:dyDescent="0.2">
      <c r="A137" s="477"/>
      <c r="B137" s="477"/>
      <c r="C137" s="477"/>
      <c r="D137" s="477"/>
      <c r="E137" s="477"/>
      <c r="F137" s="477"/>
    </row>
    <row r="138" spans="1:6" x14ac:dyDescent="0.2">
      <c r="A138" s="477"/>
      <c r="B138" s="477"/>
      <c r="C138" s="477"/>
      <c r="D138" s="477"/>
      <c r="E138" s="477"/>
      <c r="F138" s="477"/>
    </row>
    <row r="139" spans="1:6" x14ac:dyDescent="0.2">
      <c r="A139" s="477"/>
      <c r="B139" s="477"/>
      <c r="C139" s="477"/>
      <c r="D139" s="477"/>
      <c r="E139" s="477"/>
      <c r="F139" s="477"/>
    </row>
    <row r="140" spans="1:6" x14ac:dyDescent="0.2">
      <c r="A140" s="477"/>
      <c r="B140" s="477"/>
      <c r="C140" s="477"/>
      <c r="D140" s="477"/>
      <c r="E140" s="477"/>
      <c r="F140" s="477"/>
    </row>
    <row r="141" spans="1:6" x14ac:dyDescent="0.2">
      <c r="A141" s="477"/>
      <c r="B141" s="477"/>
      <c r="C141" s="477"/>
      <c r="D141" s="477"/>
      <c r="E141" s="477"/>
      <c r="F141" s="477"/>
    </row>
    <row r="142" spans="1:6" x14ac:dyDescent="0.2">
      <c r="A142" s="477"/>
      <c r="B142" s="477"/>
      <c r="C142" s="477"/>
      <c r="D142" s="477"/>
      <c r="E142" s="477"/>
      <c r="F142" s="477"/>
    </row>
    <row r="143" spans="1:6" x14ac:dyDescent="0.2">
      <c r="A143" s="477"/>
      <c r="B143" s="477"/>
      <c r="C143" s="477"/>
      <c r="D143" s="477"/>
      <c r="E143" s="477"/>
      <c r="F143" s="477"/>
    </row>
    <row r="144" spans="1:6" x14ac:dyDescent="0.2">
      <c r="A144" s="477"/>
      <c r="B144" s="477"/>
      <c r="C144" s="477"/>
      <c r="D144" s="477"/>
      <c r="E144" s="477"/>
      <c r="F144" s="477"/>
    </row>
    <row r="145" spans="1:6" x14ac:dyDescent="0.2">
      <c r="A145" s="477"/>
      <c r="B145" s="477"/>
      <c r="C145" s="477"/>
      <c r="D145" s="477"/>
      <c r="E145" s="477"/>
      <c r="F145" s="477"/>
    </row>
    <row r="146" spans="1:6" x14ac:dyDescent="0.2">
      <c r="A146" s="477"/>
      <c r="B146" s="477"/>
      <c r="C146" s="477"/>
      <c r="D146" s="477"/>
      <c r="E146" s="477"/>
      <c r="F146" s="477"/>
    </row>
    <row r="147" spans="1:6" x14ac:dyDescent="0.2">
      <c r="A147" s="477"/>
      <c r="B147" s="477"/>
      <c r="C147" s="477"/>
      <c r="D147" s="477"/>
      <c r="E147" s="477"/>
      <c r="F147" s="477"/>
    </row>
    <row r="148" spans="1:6" x14ac:dyDescent="0.2">
      <c r="A148" s="477"/>
      <c r="B148" s="477"/>
      <c r="C148" s="477"/>
      <c r="D148" s="477"/>
      <c r="E148" s="477"/>
      <c r="F148" s="477"/>
    </row>
    <row r="149" spans="1:6" x14ac:dyDescent="0.2">
      <c r="A149" s="477"/>
      <c r="B149" s="477"/>
      <c r="C149" s="477"/>
      <c r="D149" s="477"/>
      <c r="E149" s="477"/>
      <c r="F149" s="477"/>
    </row>
    <row r="150" spans="1:6" x14ac:dyDescent="0.2">
      <c r="A150" s="477"/>
      <c r="B150" s="477"/>
      <c r="C150" s="477"/>
      <c r="D150" s="477"/>
      <c r="E150" s="477"/>
      <c r="F150" s="477"/>
    </row>
    <row r="151" spans="1:6" x14ac:dyDescent="0.2">
      <c r="A151" s="477"/>
      <c r="B151" s="477"/>
      <c r="C151" s="477"/>
      <c r="D151" s="477"/>
      <c r="E151" s="477"/>
      <c r="F151" s="477"/>
    </row>
    <row r="152" spans="1:6" x14ac:dyDescent="0.2">
      <c r="A152" s="477"/>
      <c r="B152" s="477"/>
      <c r="C152" s="477"/>
      <c r="D152" s="477"/>
      <c r="E152" s="477"/>
      <c r="F152" s="477"/>
    </row>
    <row r="153" spans="1:6" x14ac:dyDescent="0.2">
      <c r="A153" s="477"/>
      <c r="B153" s="477"/>
      <c r="C153" s="477"/>
      <c r="D153" s="477"/>
      <c r="E153" s="477"/>
      <c r="F153" s="477"/>
    </row>
    <row r="154" spans="1:6" x14ac:dyDescent="0.2">
      <c r="A154" s="477"/>
      <c r="B154" s="477"/>
      <c r="C154" s="477"/>
      <c r="D154" s="477"/>
      <c r="E154" s="477"/>
      <c r="F154" s="477"/>
    </row>
    <row r="155" spans="1:6" x14ac:dyDescent="0.2">
      <c r="A155" s="477"/>
      <c r="B155" s="477"/>
      <c r="C155" s="477"/>
      <c r="D155" s="477"/>
      <c r="E155" s="477"/>
      <c r="F155" s="477"/>
    </row>
    <row r="156" spans="1:6" x14ac:dyDescent="0.2">
      <c r="A156" s="477"/>
      <c r="B156" s="477"/>
      <c r="C156" s="477"/>
      <c r="D156" s="477"/>
      <c r="E156" s="477"/>
      <c r="F156" s="477"/>
    </row>
    <row r="157" spans="1:6" x14ac:dyDescent="0.2">
      <c r="A157" s="477"/>
      <c r="B157" s="477"/>
      <c r="C157" s="477"/>
      <c r="D157" s="477"/>
      <c r="E157" s="477"/>
      <c r="F157" s="477"/>
    </row>
    <row r="158" spans="1:6" x14ac:dyDescent="0.2">
      <c r="A158" s="477"/>
      <c r="B158" s="477"/>
      <c r="C158" s="477"/>
      <c r="D158" s="477"/>
      <c r="E158" s="477"/>
      <c r="F158" s="477"/>
    </row>
    <row r="159" spans="1:6" x14ac:dyDescent="0.2">
      <c r="A159" s="477"/>
      <c r="B159" s="477"/>
      <c r="C159" s="477"/>
      <c r="D159" s="477"/>
      <c r="E159" s="477"/>
      <c r="F159" s="477"/>
    </row>
    <row r="160" spans="1:6" x14ac:dyDescent="0.2">
      <c r="A160" s="477"/>
      <c r="B160" s="477"/>
      <c r="C160" s="477"/>
      <c r="D160" s="477"/>
      <c r="E160" s="477"/>
      <c r="F160" s="477"/>
    </row>
    <row r="161" spans="1:6" x14ac:dyDescent="0.2">
      <c r="A161" s="477"/>
      <c r="B161" s="477"/>
      <c r="C161" s="477"/>
      <c r="D161" s="477"/>
      <c r="E161" s="477"/>
      <c r="F161" s="477"/>
    </row>
    <row r="162" spans="1:6" x14ac:dyDescent="0.2">
      <c r="A162" s="477"/>
      <c r="B162" s="477"/>
      <c r="C162" s="477"/>
      <c r="D162" s="477"/>
      <c r="E162" s="477"/>
      <c r="F162" s="477"/>
    </row>
    <row r="163" spans="1:6" x14ac:dyDescent="0.2">
      <c r="A163" s="477"/>
      <c r="B163" s="477"/>
      <c r="C163" s="477"/>
      <c r="D163" s="477"/>
      <c r="E163" s="477"/>
      <c r="F163" s="477"/>
    </row>
    <row r="164" spans="1:6" x14ac:dyDescent="0.2">
      <c r="A164" s="477"/>
      <c r="B164" s="477"/>
      <c r="C164" s="477"/>
      <c r="D164" s="477"/>
      <c r="E164" s="477"/>
      <c r="F164" s="477"/>
    </row>
    <row r="165" spans="1:6" x14ac:dyDescent="0.2">
      <c r="A165" s="477"/>
      <c r="B165" s="477"/>
      <c r="C165" s="477"/>
      <c r="D165" s="477"/>
      <c r="E165" s="477"/>
      <c r="F165" s="477"/>
    </row>
    <row r="166" spans="1:6" x14ac:dyDescent="0.2">
      <c r="A166" s="477"/>
      <c r="B166" s="477"/>
      <c r="C166" s="477"/>
      <c r="D166" s="477"/>
      <c r="E166" s="477"/>
      <c r="F166" s="477"/>
    </row>
    <row r="167" spans="1:6" x14ac:dyDescent="0.2">
      <c r="A167" s="477"/>
      <c r="B167" s="477"/>
      <c r="C167" s="477"/>
      <c r="D167" s="477"/>
      <c r="E167" s="477"/>
      <c r="F167" s="477"/>
    </row>
    <row r="168" spans="1:6" x14ac:dyDescent="0.2">
      <c r="A168" s="477"/>
      <c r="B168" s="477"/>
      <c r="C168" s="477"/>
      <c r="D168" s="477"/>
      <c r="E168" s="477"/>
      <c r="F168" s="477"/>
    </row>
    <row r="169" spans="1:6" x14ac:dyDescent="0.2">
      <c r="A169" s="477"/>
      <c r="B169" s="477"/>
      <c r="C169" s="477"/>
      <c r="D169" s="477"/>
      <c r="E169" s="477"/>
      <c r="F169" s="477"/>
    </row>
    <row r="170" spans="1:6" x14ac:dyDescent="0.2">
      <c r="A170" s="477"/>
      <c r="B170" s="477"/>
      <c r="C170" s="477"/>
      <c r="D170" s="477"/>
      <c r="E170" s="477"/>
      <c r="F170" s="477"/>
    </row>
    <row r="171" spans="1:6" x14ac:dyDescent="0.2">
      <c r="A171" s="477"/>
      <c r="B171" s="477"/>
      <c r="C171" s="477"/>
      <c r="D171" s="477"/>
      <c r="E171" s="477"/>
      <c r="F171" s="477"/>
    </row>
    <row r="172" spans="1:6" x14ac:dyDescent="0.2">
      <c r="A172" s="477"/>
      <c r="B172" s="477"/>
      <c r="C172" s="477"/>
      <c r="D172" s="477"/>
      <c r="E172" s="477"/>
      <c r="F172" s="477"/>
    </row>
    <row r="173" spans="1:6" x14ac:dyDescent="0.2">
      <c r="A173" s="477"/>
      <c r="B173" s="477"/>
      <c r="C173" s="477"/>
      <c r="D173" s="477"/>
      <c r="E173" s="477"/>
      <c r="F173" s="477"/>
    </row>
    <row r="174" spans="1:6" x14ac:dyDescent="0.2">
      <c r="A174" s="477"/>
      <c r="B174" s="477"/>
      <c r="C174" s="477"/>
      <c r="D174" s="477"/>
      <c r="E174" s="477"/>
      <c r="F174" s="477"/>
    </row>
    <row r="175" spans="1:6" x14ac:dyDescent="0.2">
      <c r="A175" s="477"/>
      <c r="B175" s="477"/>
      <c r="C175" s="477"/>
      <c r="D175" s="477"/>
      <c r="E175" s="477"/>
      <c r="F175" s="477"/>
    </row>
    <row r="176" spans="1:6" x14ac:dyDescent="0.2">
      <c r="A176" s="477"/>
      <c r="B176" s="477"/>
      <c r="C176" s="477"/>
      <c r="D176" s="477"/>
      <c r="E176" s="477"/>
      <c r="F176" s="477"/>
    </row>
    <row r="177" spans="1:6" x14ac:dyDescent="0.2">
      <c r="A177" s="477"/>
      <c r="B177" s="477"/>
      <c r="C177" s="477"/>
      <c r="D177" s="477"/>
      <c r="E177" s="477"/>
      <c r="F177" s="477"/>
    </row>
    <row r="178" spans="1:6" x14ac:dyDescent="0.2">
      <c r="A178" s="477"/>
      <c r="B178" s="477"/>
      <c r="C178" s="477"/>
      <c r="D178" s="477"/>
      <c r="E178" s="477"/>
      <c r="F178" s="477"/>
    </row>
    <row r="179" spans="1:6" x14ac:dyDescent="0.2">
      <c r="A179" s="477"/>
      <c r="B179" s="477"/>
      <c r="C179" s="477"/>
      <c r="D179" s="477"/>
      <c r="E179" s="477"/>
      <c r="F179" s="477"/>
    </row>
    <row r="180" spans="1:6" x14ac:dyDescent="0.2">
      <c r="A180" s="477"/>
      <c r="B180" s="477"/>
      <c r="C180" s="477"/>
      <c r="D180" s="477"/>
      <c r="E180" s="477"/>
      <c r="F180" s="477"/>
    </row>
    <row r="181" spans="1:6" x14ac:dyDescent="0.2">
      <c r="A181" s="477"/>
      <c r="B181" s="477"/>
      <c r="C181" s="477"/>
      <c r="D181" s="477"/>
      <c r="E181" s="477"/>
      <c r="F181" s="477"/>
    </row>
    <row r="182" spans="1:6" x14ac:dyDescent="0.2">
      <c r="A182" s="477"/>
      <c r="B182" s="477"/>
      <c r="C182" s="477"/>
      <c r="D182" s="477"/>
      <c r="E182" s="477"/>
      <c r="F182" s="477"/>
    </row>
    <row r="183" spans="1:6" x14ac:dyDescent="0.2">
      <c r="A183" s="477"/>
      <c r="B183" s="477"/>
      <c r="C183" s="477"/>
      <c r="D183" s="477"/>
      <c r="E183" s="477"/>
      <c r="F183" s="477"/>
    </row>
    <row r="184" spans="1:6" x14ac:dyDescent="0.2">
      <c r="A184" s="477"/>
      <c r="B184" s="477"/>
      <c r="C184" s="477"/>
      <c r="D184" s="477"/>
      <c r="E184" s="477"/>
      <c r="F184" s="477"/>
    </row>
    <row r="185" spans="1:6" x14ac:dyDescent="0.2">
      <c r="A185" s="477"/>
      <c r="B185" s="477"/>
      <c r="C185" s="477"/>
      <c r="D185" s="477"/>
      <c r="E185" s="477"/>
      <c r="F185" s="477"/>
    </row>
    <row r="186" spans="1:6" x14ac:dyDescent="0.2">
      <c r="A186" s="477"/>
      <c r="B186" s="477"/>
      <c r="C186" s="477"/>
      <c r="D186" s="477"/>
      <c r="E186" s="477"/>
      <c r="F186" s="477"/>
    </row>
    <row r="187" spans="1:6" x14ac:dyDescent="0.2">
      <c r="A187" s="477"/>
      <c r="B187" s="477"/>
      <c r="C187" s="477"/>
      <c r="D187" s="477"/>
      <c r="E187" s="477"/>
      <c r="F187" s="477"/>
    </row>
    <row r="188" spans="1:6" x14ac:dyDescent="0.2">
      <c r="A188" s="477"/>
      <c r="B188" s="477"/>
      <c r="C188" s="477"/>
      <c r="D188" s="477"/>
      <c r="E188" s="477"/>
      <c r="F188" s="477"/>
    </row>
    <row r="189" spans="1:6" x14ac:dyDescent="0.2">
      <c r="A189" s="477"/>
      <c r="B189" s="477"/>
      <c r="C189" s="477"/>
      <c r="D189" s="477"/>
      <c r="E189" s="477"/>
      <c r="F189" s="477"/>
    </row>
    <row r="190" spans="1:6" x14ac:dyDescent="0.2">
      <c r="A190" s="477"/>
      <c r="B190" s="477"/>
      <c r="C190" s="477"/>
      <c r="D190" s="477"/>
      <c r="E190" s="477"/>
      <c r="F190" s="477"/>
    </row>
    <row r="191" spans="1:6" x14ac:dyDescent="0.2">
      <c r="A191" s="477"/>
      <c r="B191" s="477"/>
      <c r="C191" s="477"/>
      <c r="D191" s="477"/>
      <c r="E191" s="477"/>
      <c r="F191" s="477"/>
    </row>
    <row r="192" spans="1:6" x14ac:dyDescent="0.2">
      <c r="A192" s="477"/>
      <c r="B192" s="477"/>
      <c r="C192" s="477"/>
      <c r="D192" s="477"/>
      <c r="E192" s="477"/>
      <c r="F192" s="477"/>
    </row>
    <row r="193" spans="1:6" x14ac:dyDescent="0.2">
      <c r="A193" s="477"/>
      <c r="B193" s="477"/>
      <c r="C193" s="477"/>
      <c r="D193" s="477"/>
      <c r="E193" s="477"/>
      <c r="F193" s="477"/>
    </row>
    <row r="194" spans="1:6" x14ac:dyDescent="0.2">
      <c r="A194" s="477"/>
      <c r="B194" s="477"/>
      <c r="C194" s="477"/>
      <c r="D194" s="477"/>
      <c r="E194" s="477"/>
      <c r="F194" s="477"/>
    </row>
    <row r="195" spans="1:6" x14ac:dyDescent="0.2">
      <c r="A195" s="477"/>
      <c r="B195" s="477"/>
      <c r="C195" s="477"/>
      <c r="D195" s="477"/>
      <c r="E195" s="477"/>
      <c r="F195" s="477"/>
    </row>
    <row r="196" spans="1:6" x14ac:dyDescent="0.2">
      <c r="A196" s="477"/>
      <c r="B196" s="477"/>
      <c r="C196" s="477"/>
      <c r="D196" s="477"/>
      <c r="E196" s="477"/>
      <c r="F196" s="477"/>
    </row>
    <row r="197" spans="1:6" x14ac:dyDescent="0.2">
      <c r="A197" s="477"/>
      <c r="B197" s="477"/>
      <c r="C197" s="477"/>
      <c r="D197" s="477"/>
      <c r="E197" s="477"/>
      <c r="F197" s="477"/>
    </row>
    <row r="198" spans="1:6" x14ac:dyDescent="0.2">
      <c r="A198" s="477"/>
      <c r="B198" s="477"/>
      <c r="C198" s="477"/>
      <c r="D198" s="477"/>
      <c r="E198" s="477"/>
      <c r="F198" s="477"/>
    </row>
    <row r="199" spans="1:6" x14ac:dyDescent="0.2">
      <c r="A199" s="477"/>
      <c r="B199" s="477"/>
      <c r="C199" s="477"/>
      <c r="D199" s="477"/>
      <c r="E199" s="477"/>
      <c r="F199" s="477"/>
    </row>
    <row r="200" spans="1:6" x14ac:dyDescent="0.2">
      <c r="A200" s="477"/>
      <c r="B200" s="477"/>
      <c r="C200" s="477"/>
      <c r="D200" s="477"/>
      <c r="E200" s="477"/>
      <c r="F200" s="477"/>
    </row>
    <row r="201" spans="1:6" x14ac:dyDescent="0.2">
      <c r="A201" s="477"/>
      <c r="B201" s="477"/>
      <c r="C201" s="477"/>
      <c r="D201" s="477"/>
      <c r="E201" s="477"/>
      <c r="F201" s="477"/>
    </row>
    <row r="202" spans="1:6" x14ac:dyDescent="0.2">
      <c r="A202" s="477"/>
      <c r="B202" s="477"/>
      <c r="C202" s="477"/>
      <c r="D202" s="477"/>
      <c r="E202" s="477"/>
      <c r="F202" s="477"/>
    </row>
    <row r="203" spans="1:6" x14ac:dyDescent="0.2">
      <c r="A203" s="477"/>
      <c r="B203" s="477"/>
      <c r="C203" s="477"/>
      <c r="D203" s="477"/>
      <c r="E203" s="477"/>
      <c r="F203" s="477"/>
    </row>
    <row r="204" spans="1:6" x14ac:dyDescent="0.2">
      <c r="A204" s="477"/>
      <c r="B204" s="477"/>
      <c r="C204" s="477"/>
      <c r="D204" s="477"/>
      <c r="E204" s="477"/>
      <c r="F204" s="477"/>
    </row>
    <row r="205" spans="1:6" x14ac:dyDescent="0.2">
      <c r="A205" s="477"/>
      <c r="B205" s="477"/>
      <c r="C205" s="477"/>
      <c r="D205" s="477"/>
      <c r="E205" s="477"/>
      <c r="F205" s="477"/>
    </row>
    <row r="206" spans="1:6" x14ac:dyDescent="0.2">
      <c r="A206" s="477"/>
      <c r="B206" s="477"/>
      <c r="C206" s="477"/>
      <c r="D206" s="477"/>
      <c r="E206" s="477"/>
      <c r="F206" s="477"/>
    </row>
    <row r="207" spans="1:6" x14ac:dyDescent="0.2">
      <c r="A207" s="477"/>
      <c r="B207" s="477"/>
      <c r="C207" s="477"/>
      <c r="D207" s="477"/>
      <c r="E207" s="477"/>
      <c r="F207" s="477"/>
    </row>
    <row r="208" spans="1:6" x14ac:dyDescent="0.2">
      <c r="A208" s="477"/>
      <c r="B208" s="477"/>
      <c r="C208" s="477"/>
      <c r="D208" s="477"/>
      <c r="E208" s="477"/>
      <c r="F208" s="477"/>
    </row>
    <row r="209" spans="1:6" x14ac:dyDescent="0.2">
      <c r="A209" s="477"/>
      <c r="B209" s="477"/>
      <c r="C209" s="477"/>
      <c r="D209" s="477"/>
      <c r="E209" s="477"/>
      <c r="F209" s="477"/>
    </row>
    <row r="210" spans="1:6" x14ac:dyDescent="0.2">
      <c r="A210" s="477"/>
      <c r="B210" s="477"/>
      <c r="C210" s="477"/>
      <c r="D210" s="477"/>
      <c r="E210" s="477"/>
      <c r="F210" s="477"/>
    </row>
    <row r="211" spans="1:6" x14ac:dyDescent="0.2">
      <c r="A211" s="477"/>
      <c r="B211" s="477"/>
      <c r="C211" s="477"/>
      <c r="D211" s="477"/>
      <c r="E211" s="477"/>
      <c r="F211" s="477"/>
    </row>
    <row r="212" spans="1:6" x14ac:dyDescent="0.2">
      <c r="A212" s="477"/>
      <c r="B212" s="477"/>
      <c r="C212" s="477"/>
      <c r="D212" s="477"/>
      <c r="E212" s="477"/>
      <c r="F212" s="477"/>
    </row>
    <row r="213" spans="1:6" x14ac:dyDescent="0.2">
      <c r="A213" s="477"/>
      <c r="B213" s="477"/>
      <c r="C213" s="477"/>
      <c r="D213" s="477"/>
      <c r="E213" s="477"/>
      <c r="F213" s="477"/>
    </row>
    <row r="214" spans="1:6" x14ac:dyDescent="0.2">
      <c r="A214" s="477"/>
      <c r="B214" s="477"/>
      <c r="C214" s="477"/>
      <c r="D214" s="477"/>
      <c r="E214" s="477"/>
      <c r="F214" s="477"/>
    </row>
    <row r="215" spans="1:6" x14ac:dyDescent="0.2">
      <c r="A215" s="477"/>
      <c r="B215" s="477"/>
      <c r="C215" s="477"/>
      <c r="D215" s="477"/>
      <c r="E215" s="477"/>
      <c r="F215" s="477"/>
    </row>
    <row r="216" spans="1:6" x14ac:dyDescent="0.2">
      <c r="A216" s="477"/>
      <c r="B216" s="477"/>
      <c r="C216" s="477"/>
      <c r="D216" s="477"/>
      <c r="E216" s="477"/>
      <c r="F216" s="477"/>
    </row>
    <row r="217" spans="1:6" x14ac:dyDescent="0.2">
      <c r="A217" s="477"/>
      <c r="B217" s="477"/>
      <c r="C217" s="477"/>
      <c r="D217" s="477"/>
      <c r="E217" s="477"/>
      <c r="F217" s="477"/>
    </row>
    <row r="218" spans="1:6" x14ac:dyDescent="0.2">
      <c r="A218" s="477"/>
      <c r="B218" s="477"/>
      <c r="C218" s="477"/>
      <c r="D218" s="477"/>
      <c r="E218" s="477"/>
      <c r="F218" s="477"/>
    </row>
    <row r="219" spans="1:6" x14ac:dyDescent="0.2">
      <c r="A219" s="477"/>
      <c r="B219" s="477"/>
      <c r="C219" s="477"/>
      <c r="D219" s="477"/>
      <c r="E219" s="477"/>
      <c r="F219" s="477"/>
    </row>
    <row r="220" spans="1:6" x14ac:dyDescent="0.2">
      <c r="A220" s="477"/>
      <c r="B220" s="477"/>
      <c r="C220" s="477"/>
      <c r="D220" s="477"/>
      <c r="E220" s="477"/>
      <c r="F220" s="477"/>
    </row>
    <row r="221" spans="1:6" x14ac:dyDescent="0.2">
      <c r="A221" s="477"/>
      <c r="B221" s="477"/>
      <c r="C221" s="477"/>
      <c r="D221" s="477"/>
      <c r="E221" s="477"/>
      <c r="F221" s="477"/>
    </row>
    <row r="222" spans="1:6" x14ac:dyDescent="0.2">
      <c r="A222" s="477"/>
      <c r="B222" s="477"/>
      <c r="C222" s="477"/>
      <c r="D222" s="477"/>
      <c r="E222" s="477"/>
      <c r="F222" s="477"/>
    </row>
    <row r="223" spans="1:6" x14ac:dyDescent="0.2">
      <c r="A223" s="477"/>
      <c r="B223" s="477"/>
      <c r="C223" s="477"/>
      <c r="D223" s="477"/>
      <c r="E223" s="477"/>
      <c r="F223" s="477"/>
    </row>
    <row r="224" spans="1:6" x14ac:dyDescent="0.2">
      <c r="A224" s="477"/>
      <c r="B224" s="477"/>
      <c r="C224" s="477"/>
      <c r="D224" s="477"/>
      <c r="E224" s="477"/>
      <c r="F224" s="477"/>
    </row>
    <row r="225" spans="1:6" x14ac:dyDescent="0.2">
      <c r="A225" s="477"/>
      <c r="B225" s="477"/>
      <c r="C225" s="477"/>
      <c r="D225" s="477"/>
      <c r="E225" s="477"/>
      <c r="F225" s="477"/>
    </row>
    <row r="226" spans="1:6" x14ac:dyDescent="0.2">
      <c r="A226" s="477"/>
      <c r="B226" s="477"/>
      <c r="C226" s="477"/>
      <c r="D226" s="477"/>
      <c r="E226" s="477"/>
      <c r="F226" s="477"/>
    </row>
    <row r="227" spans="1:6" x14ac:dyDescent="0.2">
      <c r="A227" s="477"/>
      <c r="B227" s="477"/>
      <c r="C227" s="477"/>
      <c r="D227" s="477"/>
      <c r="E227" s="477"/>
      <c r="F227" s="477"/>
    </row>
    <row r="228" spans="1:6" x14ac:dyDescent="0.2">
      <c r="A228" s="477"/>
      <c r="B228" s="477"/>
      <c r="C228" s="477"/>
      <c r="D228" s="477"/>
      <c r="E228" s="477"/>
      <c r="F228" s="477"/>
    </row>
    <row r="229" spans="1:6" x14ac:dyDescent="0.2">
      <c r="A229" s="477"/>
      <c r="B229" s="477"/>
      <c r="C229" s="477"/>
      <c r="D229" s="477"/>
      <c r="E229" s="477"/>
      <c r="F229" s="477"/>
    </row>
    <row r="230" spans="1:6" x14ac:dyDescent="0.2">
      <c r="A230" s="477"/>
      <c r="B230" s="477"/>
      <c r="C230" s="477"/>
      <c r="D230" s="477"/>
      <c r="E230" s="477"/>
      <c r="F230" s="477"/>
    </row>
    <row r="231" spans="1:6" x14ac:dyDescent="0.2">
      <c r="A231" s="477"/>
      <c r="B231" s="477"/>
      <c r="C231" s="477"/>
      <c r="D231" s="477"/>
      <c r="E231" s="477"/>
      <c r="F231" s="477"/>
    </row>
    <row r="232" spans="1:6" x14ac:dyDescent="0.2">
      <c r="A232" s="477"/>
      <c r="B232" s="477"/>
      <c r="C232" s="477"/>
      <c r="D232" s="477"/>
      <c r="E232" s="477"/>
      <c r="F232" s="477"/>
    </row>
    <row r="233" spans="1:6" x14ac:dyDescent="0.2">
      <c r="A233" s="477"/>
      <c r="B233" s="477"/>
      <c r="C233" s="477"/>
      <c r="D233" s="477"/>
      <c r="E233" s="477"/>
      <c r="F233" s="477"/>
    </row>
    <row r="234" spans="1:6" x14ac:dyDescent="0.2">
      <c r="A234" s="477"/>
      <c r="B234" s="477"/>
      <c r="C234" s="477"/>
      <c r="D234" s="477"/>
      <c r="E234" s="477"/>
      <c r="F234" s="477"/>
    </row>
    <row r="235" spans="1:6" x14ac:dyDescent="0.2">
      <c r="A235" s="477"/>
      <c r="B235" s="477"/>
      <c r="C235" s="477"/>
      <c r="D235" s="477"/>
      <c r="E235" s="477"/>
      <c r="F235" s="477"/>
    </row>
    <row r="236" spans="1:6" x14ac:dyDescent="0.2">
      <c r="A236" s="477"/>
      <c r="B236" s="477"/>
      <c r="C236" s="477"/>
      <c r="D236" s="477"/>
      <c r="E236" s="477"/>
      <c r="F236" s="477"/>
    </row>
    <row r="237" spans="1:6" x14ac:dyDescent="0.2">
      <c r="A237" s="477"/>
      <c r="B237" s="477"/>
      <c r="C237" s="477"/>
      <c r="D237" s="477"/>
      <c r="E237" s="477"/>
      <c r="F237" s="477"/>
    </row>
    <row r="238" spans="1:6" x14ac:dyDescent="0.2">
      <c r="A238" s="477"/>
      <c r="B238" s="477"/>
      <c r="C238" s="477"/>
      <c r="D238" s="477"/>
      <c r="E238" s="477"/>
      <c r="F238" s="477"/>
    </row>
    <row r="239" spans="1:6" x14ac:dyDescent="0.2">
      <c r="A239" s="477"/>
      <c r="B239" s="477"/>
      <c r="C239" s="477"/>
      <c r="D239" s="477"/>
      <c r="E239" s="477"/>
      <c r="F239" s="477"/>
    </row>
    <row r="240" spans="1:6" x14ac:dyDescent="0.2">
      <c r="A240" s="477"/>
      <c r="B240" s="477"/>
      <c r="C240" s="477"/>
      <c r="D240" s="477"/>
      <c r="E240" s="477"/>
      <c r="F240" s="477"/>
    </row>
    <row r="241" spans="1:6" x14ac:dyDescent="0.2">
      <c r="A241" s="477"/>
      <c r="B241" s="477"/>
      <c r="C241" s="477"/>
      <c r="D241" s="477"/>
      <c r="E241" s="477"/>
      <c r="F241" s="477"/>
    </row>
    <row r="242" spans="1:6" x14ac:dyDescent="0.2">
      <c r="A242" s="477"/>
      <c r="B242" s="477"/>
      <c r="C242" s="477"/>
      <c r="D242" s="477"/>
      <c r="E242" s="477"/>
      <c r="F242" s="477"/>
    </row>
    <row r="243" spans="1:6" x14ac:dyDescent="0.2">
      <c r="A243" s="477"/>
      <c r="B243" s="477"/>
      <c r="C243" s="477"/>
      <c r="D243" s="477"/>
      <c r="E243" s="477"/>
      <c r="F243" s="477"/>
    </row>
    <row r="244" spans="1:6" x14ac:dyDescent="0.2">
      <c r="A244" s="477"/>
      <c r="B244" s="477"/>
      <c r="C244" s="477"/>
      <c r="D244" s="477"/>
      <c r="E244" s="477"/>
      <c r="F244" s="477"/>
    </row>
    <row r="245" spans="1:6" x14ac:dyDescent="0.2">
      <c r="A245" s="477"/>
      <c r="B245" s="477"/>
      <c r="C245" s="477"/>
      <c r="D245" s="477"/>
      <c r="E245" s="477"/>
      <c r="F245" s="477"/>
    </row>
    <row r="246" spans="1:6" x14ac:dyDescent="0.2">
      <c r="A246" s="477"/>
      <c r="B246" s="477"/>
      <c r="C246" s="477"/>
      <c r="D246" s="477"/>
      <c r="E246" s="477"/>
      <c r="F246" s="477"/>
    </row>
    <row r="247" spans="1:6" x14ac:dyDescent="0.2">
      <c r="A247" s="477"/>
      <c r="B247" s="477"/>
      <c r="C247" s="477"/>
      <c r="D247" s="477"/>
      <c r="E247" s="477"/>
      <c r="F247" s="477"/>
    </row>
    <row r="248" spans="1:6" x14ac:dyDescent="0.2">
      <c r="A248" s="477"/>
      <c r="B248" s="477"/>
      <c r="C248" s="477"/>
      <c r="D248" s="477"/>
      <c r="E248" s="477"/>
      <c r="F248" s="477"/>
    </row>
    <row r="249" spans="1:6" x14ac:dyDescent="0.2">
      <c r="A249" s="477"/>
      <c r="B249" s="477"/>
      <c r="C249" s="477"/>
      <c r="D249" s="477"/>
      <c r="E249" s="477"/>
      <c r="F249" s="477"/>
    </row>
    <row r="250" spans="1:6" x14ac:dyDescent="0.2">
      <c r="A250" s="477"/>
      <c r="B250" s="477"/>
      <c r="C250" s="477"/>
      <c r="D250" s="477"/>
      <c r="E250" s="477"/>
      <c r="F250" s="477"/>
    </row>
    <row r="251" spans="1:6" x14ac:dyDescent="0.2">
      <c r="A251" s="477"/>
      <c r="B251" s="477"/>
      <c r="C251" s="477"/>
      <c r="D251" s="477"/>
      <c r="E251" s="477"/>
      <c r="F251" s="477"/>
    </row>
    <row r="252" spans="1:6" x14ac:dyDescent="0.2">
      <c r="A252" s="477"/>
      <c r="B252" s="477"/>
      <c r="C252" s="477"/>
      <c r="D252" s="477"/>
      <c r="E252" s="477"/>
      <c r="F252" s="477"/>
    </row>
    <row r="253" spans="1:6" x14ac:dyDescent="0.2">
      <c r="A253" s="477"/>
      <c r="B253" s="477"/>
      <c r="C253" s="477"/>
      <c r="D253" s="477"/>
      <c r="E253" s="477"/>
      <c r="F253" s="477"/>
    </row>
    <row r="254" spans="1:6" x14ac:dyDescent="0.2">
      <c r="A254" s="477"/>
      <c r="B254" s="477"/>
      <c r="C254" s="477"/>
      <c r="D254" s="477"/>
      <c r="E254" s="477"/>
      <c r="F254" s="477"/>
    </row>
    <row r="255" spans="1:6" x14ac:dyDescent="0.2">
      <c r="A255" s="477"/>
      <c r="B255" s="477"/>
      <c r="C255" s="477"/>
      <c r="D255" s="477"/>
      <c r="E255" s="477"/>
      <c r="F255" s="477"/>
    </row>
    <row r="256" spans="1:6" x14ac:dyDescent="0.2">
      <c r="A256" s="477"/>
      <c r="B256" s="477"/>
      <c r="C256" s="477"/>
      <c r="D256" s="477"/>
      <c r="E256" s="477"/>
      <c r="F256" s="477"/>
    </row>
    <row r="257" spans="1:6" x14ac:dyDescent="0.2">
      <c r="A257" s="477"/>
      <c r="B257" s="477"/>
      <c r="C257" s="477"/>
      <c r="D257" s="477"/>
      <c r="E257" s="477"/>
      <c r="F257" s="477"/>
    </row>
    <row r="258" spans="1:6" x14ac:dyDescent="0.2">
      <c r="A258" s="477"/>
      <c r="B258" s="477"/>
      <c r="C258" s="477"/>
      <c r="D258" s="477"/>
      <c r="E258" s="477"/>
      <c r="F258" s="477"/>
    </row>
    <row r="259" spans="1:6" x14ac:dyDescent="0.2">
      <c r="A259" s="477"/>
      <c r="B259" s="477"/>
      <c r="C259" s="477"/>
      <c r="D259" s="477"/>
      <c r="E259" s="477"/>
      <c r="F259" s="477"/>
    </row>
    <row r="260" spans="1:6" x14ac:dyDescent="0.2">
      <c r="A260" s="477"/>
      <c r="B260" s="477"/>
      <c r="C260" s="477"/>
      <c r="D260" s="477"/>
      <c r="E260" s="477"/>
      <c r="F260" s="477"/>
    </row>
    <row r="261" spans="1:6" x14ac:dyDescent="0.2">
      <c r="A261" s="477"/>
      <c r="B261" s="477"/>
      <c r="C261" s="477"/>
      <c r="D261" s="477"/>
      <c r="E261" s="477"/>
      <c r="F261" s="477"/>
    </row>
    <row r="262" spans="1:6" x14ac:dyDescent="0.2">
      <c r="A262" s="477"/>
      <c r="B262" s="477"/>
      <c r="C262" s="477"/>
      <c r="D262" s="477"/>
      <c r="E262" s="477"/>
      <c r="F262" s="477"/>
    </row>
    <row r="263" spans="1:6" x14ac:dyDescent="0.2">
      <c r="A263" s="477"/>
      <c r="B263" s="477"/>
      <c r="C263" s="477"/>
      <c r="D263" s="477"/>
      <c r="E263" s="477"/>
      <c r="F263" s="477"/>
    </row>
    <row r="264" spans="1:6" x14ac:dyDescent="0.2">
      <c r="A264" s="477"/>
      <c r="B264" s="477"/>
      <c r="C264" s="477"/>
      <c r="D264" s="477"/>
      <c r="E264" s="477"/>
      <c r="F264" s="477"/>
    </row>
    <row r="265" spans="1:6" x14ac:dyDescent="0.2">
      <c r="A265" s="477"/>
      <c r="B265" s="477"/>
      <c r="C265" s="477"/>
      <c r="D265" s="477"/>
      <c r="E265" s="477"/>
      <c r="F265" s="477"/>
    </row>
    <row r="266" spans="1:6" x14ac:dyDescent="0.2">
      <c r="A266" s="477"/>
      <c r="B266" s="477"/>
      <c r="C266" s="477"/>
      <c r="D266" s="477"/>
      <c r="E266" s="477"/>
      <c r="F266" s="477"/>
    </row>
    <row r="267" spans="1:6" x14ac:dyDescent="0.2">
      <c r="A267" s="477"/>
      <c r="B267" s="477"/>
      <c r="C267" s="477"/>
      <c r="D267" s="477"/>
      <c r="E267" s="477"/>
      <c r="F267" s="477"/>
    </row>
    <row r="268" spans="1:6" x14ac:dyDescent="0.2">
      <c r="A268" s="477"/>
      <c r="B268" s="477"/>
      <c r="C268" s="477"/>
      <c r="D268" s="477"/>
      <c r="E268" s="477"/>
      <c r="F268" s="477"/>
    </row>
    <row r="269" spans="1:6" x14ac:dyDescent="0.2">
      <c r="A269" s="477"/>
      <c r="B269" s="477"/>
      <c r="C269" s="477"/>
      <c r="D269" s="477"/>
      <c r="E269" s="477"/>
      <c r="F269" s="477"/>
    </row>
    <row r="270" spans="1:6" x14ac:dyDescent="0.2">
      <c r="A270" s="477"/>
      <c r="B270" s="477"/>
      <c r="C270" s="477"/>
      <c r="D270" s="477"/>
      <c r="E270" s="477"/>
      <c r="F270" s="477"/>
    </row>
    <row r="271" spans="1:6" x14ac:dyDescent="0.2">
      <c r="A271" s="477"/>
      <c r="B271" s="477"/>
      <c r="C271" s="477"/>
      <c r="D271" s="477"/>
      <c r="E271" s="477"/>
      <c r="F271" s="477"/>
    </row>
    <row r="272" spans="1:6" x14ac:dyDescent="0.2">
      <c r="A272" s="477"/>
      <c r="B272" s="477"/>
      <c r="C272" s="477"/>
      <c r="D272" s="477"/>
      <c r="E272" s="477"/>
      <c r="F272" s="477"/>
    </row>
    <row r="273" spans="1:6" x14ac:dyDescent="0.2">
      <c r="A273" s="477"/>
      <c r="B273" s="477"/>
      <c r="C273" s="477"/>
      <c r="D273" s="477"/>
      <c r="E273" s="477"/>
      <c r="F273" s="477"/>
    </row>
    <row r="274" spans="1:6" x14ac:dyDescent="0.2">
      <c r="A274" s="477"/>
      <c r="B274" s="477"/>
      <c r="C274" s="477"/>
      <c r="D274" s="477"/>
      <c r="E274" s="477"/>
      <c r="F274" s="477"/>
    </row>
    <row r="275" spans="1:6" x14ac:dyDescent="0.2">
      <c r="A275" s="477"/>
      <c r="B275" s="477"/>
      <c r="C275" s="477"/>
      <c r="D275" s="477"/>
      <c r="E275" s="477"/>
      <c r="F275" s="477"/>
    </row>
    <row r="276" spans="1:6" x14ac:dyDescent="0.2">
      <c r="A276" s="477"/>
      <c r="B276" s="477"/>
      <c r="C276" s="477"/>
      <c r="D276" s="477"/>
      <c r="E276" s="477"/>
      <c r="F276" s="477"/>
    </row>
    <row r="277" spans="1:6" x14ac:dyDescent="0.2">
      <c r="A277" s="477"/>
      <c r="B277" s="477"/>
      <c r="C277" s="477"/>
      <c r="D277" s="477"/>
      <c r="E277" s="477"/>
      <c r="F277" s="477"/>
    </row>
    <row r="278" spans="1:6" x14ac:dyDescent="0.2">
      <c r="A278" s="477"/>
      <c r="B278" s="477"/>
      <c r="C278" s="477"/>
      <c r="D278" s="477"/>
      <c r="E278" s="477"/>
      <c r="F278" s="477"/>
    </row>
    <row r="279" spans="1:6" x14ac:dyDescent="0.2">
      <c r="A279" s="477"/>
      <c r="B279" s="477"/>
      <c r="C279" s="477"/>
      <c r="D279" s="477"/>
      <c r="E279" s="477"/>
      <c r="F279" s="477"/>
    </row>
    <row r="280" spans="1:6" x14ac:dyDescent="0.2">
      <c r="A280" s="477"/>
      <c r="B280" s="477"/>
      <c r="C280" s="477"/>
      <c r="D280" s="477"/>
      <c r="E280" s="477"/>
      <c r="F280" s="477"/>
    </row>
    <row r="281" spans="1:6" x14ac:dyDescent="0.2">
      <c r="A281" s="477"/>
      <c r="B281" s="477"/>
      <c r="C281" s="477"/>
      <c r="D281" s="477"/>
      <c r="E281" s="477"/>
      <c r="F281" s="477"/>
    </row>
    <row r="282" spans="1:6" x14ac:dyDescent="0.2">
      <c r="A282" s="477"/>
      <c r="B282" s="477"/>
      <c r="C282" s="477"/>
      <c r="D282" s="477"/>
      <c r="E282" s="477"/>
      <c r="F282" s="477"/>
    </row>
    <row r="283" spans="1:6" x14ac:dyDescent="0.2">
      <c r="A283" s="477"/>
      <c r="B283" s="477"/>
      <c r="C283" s="477"/>
      <c r="D283" s="477"/>
      <c r="E283" s="477"/>
      <c r="F283" s="477"/>
    </row>
    <row r="284" spans="1:6" x14ac:dyDescent="0.2">
      <c r="A284" s="477"/>
      <c r="B284" s="477"/>
      <c r="C284" s="477"/>
      <c r="D284" s="477"/>
      <c r="E284" s="477"/>
      <c r="F284" s="477"/>
    </row>
    <row r="285" spans="1:6" x14ac:dyDescent="0.2">
      <c r="A285" s="477"/>
      <c r="B285" s="477"/>
      <c r="C285" s="477"/>
      <c r="D285" s="477"/>
      <c r="E285" s="477"/>
      <c r="F285" s="477"/>
    </row>
    <row r="286" spans="1:6" x14ac:dyDescent="0.2">
      <c r="A286" s="477"/>
      <c r="B286" s="477"/>
      <c r="C286" s="477"/>
      <c r="D286" s="477"/>
      <c r="E286" s="477"/>
      <c r="F286" s="477"/>
    </row>
    <row r="287" spans="1:6" x14ac:dyDescent="0.2">
      <c r="A287" s="477"/>
      <c r="B287" s="477"/>
      <c r="C287" s="477"/>
      <c r="D287" s="477"/>
      <c r="E287" s="477"/>
      <c r="F287" s="477"/>
    </row>
    <row r="288" spans="1:6" x14ac:dyDescent="0.2">
      <c r="A288" s="477"/>
      <c r="B288" s="477"/>
      <c r="C288" s="477"/>
      <c r="D288" s="477"/>
      <c r="E288" s="477"/>
      <c r="F288" s="477"/>
    </row>
    <row r="289" spans="1:6" x14ac:dyDescent="0.2">
      <c r="A289" s="477"/>
      <c r="B289" s="477"/>
      <c r="C289" s="477"/>
      <c r="D289" s="477"/>
      <c r="E289" s="477"/>
      <c r="F289" s="477"/>
    </row>
  </sheetData>
  <hyperlinks>
    <hyperlink ref="B18" r:id="rId1"/>
  </hyperlinks>
  <pageMargins left="0.70866141732283472" right="0.70866141732283472" top="0.78740157480314965" bottom="0.78740157480314965" header="0.31496062992125984" footer="0.31496062992125984"/>
  <pageSetup paperSize="9" scale="47" fitToHeight="0" orientation="portrait" r:id="rId2"/>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I286"/>
  <sheetViews>
    <sheetView showGridLines="0" zoomScaleNormal="100" zoomScaleSheetLayoutView="100" workbookViewId="0"/>
  </sheetViews>
  <sheetFormatPr baseColWidth="10" defaultColWidth="11.7109375" defaultRowHeight="12.75" x14ac:dyDescent="0.2"/>
  <cols>
    <col min="1" max="1" width="1.42578125" style="485" customWidth="1"/>
    <col min="2" max="2" width="90" style="485" customWidth="1"/>
    <col min="3" max="5" width="11.7109375" style="485"/>
    <col min="6" max="6" width="4.85546875" style="485" customWidth="1"/>
    <col min="7" max="256" width="11.7109375" style="485"/>
    <col min="257" max="257" width="1.42578125" style="485" customWidth="1"/>
    <col min="258" max="258" width="90" style="485" customWidth="1"/>
    <col min="259" max="261" width="11.7109375" style="485"/>
    <col min="262" max="262" width="4.85546875" style="485" customWidth="1"/>
    <col min="263" max="512" width="11.7109375" style="485"/>
    <col min="513" max="513" width="1.42578125" style="485" customWidth="1"/>
    <col min="514" max="514" width="90" style="485" customWidth="1"/>
    <col min="515" max="517" width="11.7109375" style="485"/>
    <col min="518" max="518" width="4.85546875" style="485" customWidth="1"/>
    <col min="519" max="768" width="11.7109375" style="485"/>
    <col min="769" max="769" width="1.42578125" style="485" customWidth="1"/>
    <col min="770" max="770" width="90" style="485" customWidth="1"/>
    <col min="771" max="773" width="11.7109375" style="485"/>
    <col min="774" max="774" width="4.85546875" style="485" customWidth="1"/>
    <col min="775" max="1024" width="11.7109375" style="485"/>
    <col min="1025" max="1025" width="1.42578125" style="485" customWidth="1"/>
    <col min="1026" max="1026" width="90" style="485" customWidth="1"/>
    <col min="1027" max="1029" width="11.7109375" style="485"/>
    <col min="1030" max="1030" width="4.85546875" style="485" customWidth="1"/>
    <col min="1031" max="1280" width="11.7109375" style="485"/>
    <col min="1281" max="1281" width="1.42578125" style="485" customWidth="1"/>
    <col min="1282" max="1282" width="90" style="485" customWidth="1"/>
    <col min="1283" max="1285" width="11.7109375" style="485"/>
    <col min="1286" max="1286" width="4.85546875" style="485" customWidth="1"/>
    <col min="1287" max="1536" width="11.7109375" style="485"/>
    <col min="1537" max="1537" width="1.42578125" style="485" customWidth="1"/>
    <col min="1538" max="1538" width="90" style="485" customWidth="1"/>
    <col min="1539" max="1541" width="11.7109375" style="485"/>
    <col min="1542" max="1542" width="4.85546875" style="485" customWidth="1"/>
    <col min="1543" max="1792" width="11.7109375" style="485"/>
    <col min="1793" max="1793" width="1.42578125" style="485" customWidth="1"/>
    <col min="1794" max="1794" width="90" style="485" customWidth="1"/>
    <col min="1795" max="1797" width="11.7109375" style="485"/>
    <col min="1798" max="1798" width="4.85546875" style="485" customWidth="1"/>
    <col min="1799" max="2048" width="11.7109375" style="485"/>
    <col min="2049" max="2049" width="1.42578125" style="485" customWidth="1"/>
    <col min="2050" max="2050" width="90" style="485" customWidth="1"/>
    <col min="2051" max="2053" width="11.7109375" style="485"/>
    <col min="2054" max="2054" width="4.85546875" style="485" customWidth="1"/>
    <col min="2055" max="2304" width="11.7109375" style="485"/>
    <col min="2305" max="2305" width="1.42578125" style="485" customWidth="1"/>
    <col min="2306" max="2306" width="90" style="485" customWidth="1"/>
    <col min="2307" max="2309" width="11.7109375" style="485"/>
    <col min="2310" max="2310" width="4.85546875" style="485" customWidth="1"/>
    <col min="2311" max="2560" width="11.7109375" style="485"/>
    <col min="2561" max="2561" width="1.42578125" style="485" customWidth="1"/>
    <col min="2562" max="2562" width="90" style="485" customWidth="1"/>
    <col min="2563" max="2565" width="11.7109375" style="485"/>
    <col min="2566" max="2566" width="4.85546875" style="485" customWidth="1"/>
    <col min="2567" max="2816" width="11.7109375" style="485"/>
    <col min="2817" max="2817" width="1.42578125" style="485" customWidth="1"/>
    <col min="2818" max="2818" width="90" style="485" customWidth="1"/>
    <col min="2819" max="2821" width="11.7109375" style="485"/>
    <col min="2822" max="2822" width="4.85546875" style="485" customWidth="1"/>
    <col min="2823" max="3072" width="11.7109375" style="485"/>
    <col min="3073" max="3073" width="1.42578125" style="485" customWidth="1"/>
    <col min="3074" max="3074" width="90" style="485" customWidth="1"/>
    <col min="3075" max="3077" width="11.7109375" style="485"/>
    <col min="3078" max="3078" width="4.85546875" style="485" customWidth="1"/>
    <col min="3079" max="3328" width="11.7109375" style="485"/>
    <col min="3329" max="3329" width="1.42578125" style="485" customWidth="1"/>
    <col min="3330" max="3330" width="90" style="485" customWidth="1"/>
    <col min="3331" max="3333" width="11.7109375" style="485"/>
    <col min="3334" max="3334" width="4.85546875" style="485" customWidth="1"/>
    <col min="3335" max="3584" width="11.7109375" style="485"/>
    <col min="3585" max="3585" width="1.42578125" style="485" customWidth="1"/>
    <col min="3586" max="3586" width="90" style="485" customWidth="1"/>
    <col min="3587" max="3589" width="11.7109375" style="485"/>
    <col min="3590" max="3590" width="4.85546875" style="485" customWidth="1"/>
    <col min="3591" max="3840" width="11.7109375" style="485"/>
    <col min="3841" max="3841" width="1.42578125" style="485" customWidth="1"/>
    <col min="3842" max="3842" width="90" style="485" customWidth="1"/>
    <col min="3843" max="3845" width="11.7109375" style="485"/>
    <col min="3846" max="3846" width="4.85546875" style="485" customWidth="1"/>
    <col min="3847" max="4096" width="11.7109375" style="485"/>
    <col min="4097" max="4097" width="1.42578125" style="485" customWidth="1"/>
    <col min="4098" max="4098" width="90" style="485" customWidth="1"/>
    <col min="4099" max="4101" width="11.7109375" style="485"/>
    <col min="4102" max="4102" width="4.85546875" style="485" customWidth="1"/>
    <col min="4103" max="4352" width="11.7109375" style="485"/>
    <col min="4353" max="4353" width="1.42578125" style="485" customWidth="1"/>
    <col min="4354" max="4354" width="90" style="485" customWidth="1"/>
    <col min="4355" max="4357" width="11.7109375" style="485"/>
    <col min="4358" max="4358" width="4.85546875" style="485" customWidth="1"/>
    <col min="4359" max="4608" width="11.7109375" style="485"/>
    <col min="4609" max="4609" width="1.42578125" style="485" customWidth="1"/>
    <col min="4610" max="4610" width="90" style="485" customWidth="1"/>
    <col min="4611" max="4613" width="11.7109375" style="485"/>
    <col min="4614" max="4614" width="4.85546875" style="485" customWidth="1"/>
    <col min="4615" max="4864" width="11.7109375" style="485"/>
    <col min="4865" max="4865" width="1.42578125" style="485" customWidth="1"/>
    <col min="4866" max="4866" width="90" style="485" customWidth="1"/>
    <col min="4867" max="4869" width="11.7109375" style="485"/>
    <col min="4870" max="4870" width="4.85546875" style="485" customWidth="1"/>
    <col min="4871" max="5120" width="11.7109375" style="485"/>
    <col min="5121" max="5121" width="1.42578125" style="485" customWidth="1"/>
    <col min="5122" max="5122" width="90" style="485" customWidth="1"/>
    <col min="5123" max="5125" width="11.7109375" style="485"/>
    <col min="5126" max="5126" width="4.85546875" style="485" customWidth="1"/>
    <col min="5127" max="5376" width="11.7109375" style="485"/>
    <col min="5377" max="5377" width="1.42578125" style="485" customWidth="1"/>
    <col min="5378" max="5378" width="90" style="485" customWidth="1"/>
    <col min="5379" max="5381" width="11.7109375" style="485"/>
    <col min="5382" max="5382" width="4.85546875" style="485" customWidth="1"/>
    <col min="5383" max="5632" width="11.7109375" style="485"/>
    <col min="5633" max="5633" width="1.42578125" style="485" customWidth="1"/>
    <col min="5634" max="5634" width="90" style="485" customWidth="1"/>
    <col min="5635" max="5637" width="11.7109375" style="485"/>
    <col min="5638" max="5638" width="4.85546875" style="485" customWidth="1"/>
    <col min="5639" max="5888" width="11.7109375" style="485"/>
    <col min="5889" max="5889" width="1.42578125" style="485" customWidth="1"/>
    <col min="5890" max="5890" width="90" style="485" customWidth="1"/>
    <col min="5891" max="5893" width="11.7109375" style="485"/>
    <col min="5894" max="5894" width="4.85546875" style="485" customWidth="1"/>
    <col min="5895" max="6144" width="11.7109375" style="485"/>
    <col min="6145" max="6145" width="1.42578125" style="485" customWidth="1"/>
    <col min="6146" max="6146" width="90" style="485" customWidth="1"/>
    <col min="6147" max="6149" width="11.7109375" style="485"/>
    <col min="6150" max="6150" width="4.85546875" style="485" customWidth="1"/>
    <col min="6151" max="6400" width="11.7109375" style="485"/>
    <col min="6401" max="6401" width="1.42578125" style="485" customWidth="1"/>
    <col min="6402" max="6402" width="90" style="485" customWidth="1"/>
    <col min="6403" max="6405" width="11.7109375" style="485"/>
    <col min="6406" max="6406" width="4.85546875" style="485" customWidth="1"/>
    <col min="6407" max="6656" width="11.7109375" style="485"/>
    <col min="6657" max="6657" width="1.42578125" style="485" customWidth="1"/>
    <col min="6658" max="6658" width="90" style="485" customWidth="1"/>
    <col min="6659" max="6661" width="11.7109375" style="485"/>
    <col min="6662" max="6662" width="4.85546875" style="485" customWidth="1"/>
    <col min="6663" max="6912" width="11.7109375" style="485"/>
    <col min="6913" max="6913" width="1.42578125" style="485" customWidth="1"/>
    <col min="6914" max="6914" width="90" style="485" customWidth="1"/>
    <col min="6915" max="6917" width="11.7109375" style="485"/>
    <col min="6918" max="6918" width="4.85546875" style="485" customWidth="1"/>
    <col min="6919" max="7168" width="11.7109375" style="485"/>
    <col min="7169" max="7169" width="1.42578125" style="485" customWidth="1"/>
    <col min="7170" max="7170" width="90" style="485" customWidth="1"/>
    <col min="7171" max="7173" width="11.7109375" style="485"/>
    <col min="7174" max="7174" width="4.85546875" style="485" customWidth="1"/>
    <col min="7175" max="7424" width="11.7109375" style="485"/>
    <col min="7425" max="7425" width="1.42578125" style="485" customWidth="1"/>
    <col min="7426" max="7426" width="90" style="485" customWidth="1"/>
    <col min="7427" max="7429" width="11.7109375" style="485"/>
    <col min="7430" max="7430" width="4.85546875" style="485" customWidth="1"/>
    <col min="7431" max="7680" width="11.7109375" style="485"/>
    <col min="7681" max="7681" width="1.42578125" style="485" customWidth="1"/>
    <col min="7682" max="7682" width="90" style="485" customWidth="1"/>
    <col min="7683" max="7685" width="11.7109375" style="485"/>
    <col min="7686" max="7686" width="4.85546875" style="485" customWidth="1"/>
    <col min="7687" max="7936" width="11.7109375" style="485"/>
    <col min="7937" max="7937" width="1.42578125" style="485" customWidth="1"/>
    <col min="7938" max="7938" width="90" style="485" customWidth="1"/>
    <col min="7939" max="7941" width="11.7109375" style="485"/>
    <col min="7942" max="7942" width="4.85546875" style="485" customWidth="1"/>
    <col min="7943" max="8192" width="11.7109375" style="485"/>
    <col min="8193" max="8193" width="1.42578125" style="485" customWidth="1"/>
    <col min="8194" max="8194" width="90" style="485" customWidth="1"/>
    <col min="8195" max="8197" width="11.7109375" style="485"/>
    <col min="8198" max="8198" width="4.85546875" style="485" customWidth="1"/>
    <col min="8199" max="8448" width="11.7109375" style="485"/>
    <col min="8449" max="8449" width="1.42578125" style="485" customWidth="1"/>
    <col min="8450" max="8450" width="90" style="485" customWidth="1"/>
    <col min="8451" max="8453" width="11.7109375" style="485"/>
    <col min="8454" max="8454" width="4.85546875" style="485" customWidth="1"/>
    <col min="8455" max="8704" width="11.7109375" style="485"/>
    <col min="8705" max="8705" width="1.42578125" style="485" customWidth="1"/>
    <col min="8706" max="8706" width="90" style="485" customWidth="1"/>
    <col min="8707" max="8709" width="11.7109375" style="485"/>
    <col min="8710" max="8710" width="4.85546875" style="485" customWidth="1"/>
    <col min="8711" max="8960" width="11.7109375" style="485"/>
    <col min="8961" max="8961" width="1.42578125" style="485" customWidth="1"/>
    <col min="8962" max="8962" width="90" style="485" customWidth="1"/>
    <col min="8963" max="8965" width="11.7109375" style="485"/>
    <col min="8966" max="8966" width="4.85546875" style="485" customWidth="1"/>
    <col min="8967" max="9216" width="11.7109375" style="485"/>
    <col min="9217" max="9217" width="1.42578125" style="485" customWidth="1"/>
    <col min="9218" max="9218" width="90" style="485" customWidth="1"/>
    <col min="9219" max="9221" width="11.7109375" style="485"/>
    <col min="9222" max="9222" width="4.85546875" style="485" customWidth="1"/>
    <col min="9223" max="9472" width="11.7109375" style="485"/>
    <col min="9473" max="9473" width="1.42578125" style="485" customWidth="1"/>
    <col min="9474" max="9474" width="90" style="485" customWidth="1"/>
    <col min="9475" max="9477" width="11.7109375" style="485"/>
    <col min="9478" max="9478" width="4.85546875" style="485" customWidth="1"/>
    <col min="9479" max="9728" width="11.7109375" style="485"/>
    <col min="9729" max="9729" width="1.42578125" style="485" customWidth="1"/>
    <col min="9730" max="9730" width="90" style="485" customWidth="1"/>
    <col min="9731" max="9733" width="11.7109375" style="485"/>
    <col min="9734" max="9734" width="4.85546875" style="485" customWidth="1"/>
    <col min="9735" max="9984" width="11.7109375" style="485"/>
    <col min="9985" max="9985" width="1.42578125" style="485" customWidth="1"/>
    <col min="9986" max="9986" width="90" style="485" customWidth="1"/>
    <col min="9987" max="9989" width="11.7109375" style="485"/>
    <col min="9990" max="9990" width="4.85546875" style="485" customWidth="1"/>
    <col min="9991" max="10240" width="11.7109375" style="485"/>
    <col min="10241" max="10241" width="1.42578125" style="485" customWidth="1"/>
    <col min="10242" max="10242" width="90" style="485" customWidth="1"/>
    <col min="10243" max="10245" width="11.7109375" style="485"/>
    <col min="10246" max="10246" width="4.85546875" style="485" customWidth="1"/>
    <col min="10247" max="10496" width="11.7109375" style="485"/>
    <col min="10497" max="10497" width="1.42578125" style="485" customWidth="1"/>
    <col min="10498" max="10498" width="90" style="485" customWidth="1"/>
    <col min="10499" max="10501" width="11.7109375" style="485"/>
    <col min="10502" max="10502" width="4.85546875" style="485" customWidth="1"/>
    <col min="10503" max="10752" width="11.7109375" style="485"/>
    <col min="10753" max="10753" width="1.42578125" style="485" customWidth="1"/>
    <col min="10754" max="10754" width="90" style="485" customWidth="1"/>
    <col min="10755" max="10757" width="11.7109375" style="485"/>
    <col min="10758" max="10758" width="4.85546875" style="485" customWidth="1"/>
    <col min="10759" max="11008" width="11.7109375" style="485"/>
    <col min="11009" max="11009" width="1.42578125" style="485" customWidth="1"/>
    <col min="11010" max="11010" width="90" style="485" customWidth="1"/>
    <col min="11011" max="11013" width="11.7109375" style="485"/>
    <col min="11014" max="11014" width="4.85546875" style="485" customWidth="1"/>
    <col min="11015" max="11264" width="11.7109375" style="485"/>
    <col min="11265" max="11265" width="1.42578125" style="485" customWidth="1"/>
    <col min="11266" max="11266" width="90" style="485" customWidth="1"/>
    <col min="11267" max="11269" width="11.7109375" style="485"/>
    <col min="11270" max="11270" width="4.85546875" style="485" customWidth="1"/>
    <col min="11271" max="11520" width="11.7109375" style="485"/>
    <col min="11521" max="11521" width="1.42578125" style="485" customWidth="1"/>
    <col min="11522" max="11522" width="90" style="485" customWidth="1"/>
    <col min="11523" max="11525" width="11.7109375" style="485"/>
    <col min="11526" max="11526" width="4.85546875" style="485" customWidth="1"/>
    <col min="11527" max="11776" width="11.7109375" style="485"/>
    <col min="11777" max="11777" width="1.42578125" style="485" customWidth="1"/>
    <col min="11778" max="11778" width="90" style="485" customWidth="1"/>
    <col min="11779" max="11781" width="11.7109375" style="485"/>
    <col min="11782" max="11782" width="4.85546875" style="485" customWidth="1"/>
    <col min="11783" max="12032" width="11.7109375" style="485"/>
    <col min="12033" max="12033" width="1.42578125" style="485" customWidth="1"/>
    <col min="12034" max="12034" width="90" style="485" customWidth="1"/>
    <col min="12035" max="12037" width="11.7109375" style="485"/>
    <col min="12038" max="12038" width="4.85546875" style="485" customWidth="1"/>
    <col min="12039" max="12288" width="11.7109375" style="485"/>
    <col min="12289" max="12289" width="1.42578125" style="485" customWidth="1"/>
    <col min="12290" max="12290" width="90" style="485" customWidth="1"/>
    <col min="12291" max="12293" width="11.7109375" style="485"/>
    <col min="12294" max="12294" width="4.85546875" style="485" customWidth="1"/>
    <col min="12295" max="12544" width="11.7109375" style="485"/>
    <col min="12545" max="12545" width="1.42578125" style="485" customWidth="1"/>
    <col min="12546" max="12546" width="90" style="485" customWidth="1"/>
    <col min="12547" max="12549" width="11.7109375" style="485"/>
    <col min="12550" max="12550" width="4.85546875" style="485" customWidth="1"/>
    <col min="12551" max="12800" width="11.7109375" style="485"/>
    <col min="12801" max="12801" width="1.42578125" style="485" customWidth="1"/>
    <col min="12802" max="12802" width="90" style="485" customWidth="1"/>
    <col min="12803" max="12805" width="11.7109375" style="485"/>
    <col min="12806" max="12806" width="4.85546875" style="485" customWidth="1"/>
    <col min="12807" max="13056" width="11.7109375" style="485"/>
    <col min="13057" max="13057" width="1.42578125" style="485" customWidth="1"/>
    <col min="13058" max="13058" width="90" style="485" customWidth="1"/>
    <col min="13059" max="13061" width="11.7109375" style="485"/>
    <col min="13062" max="13062" width="4.85546875" style="485" customWidth="1"/>
    <col min="13063" max="13312" width="11.7109375" style="485"/>
    <col min="13313" max="13313" width="1.42578125" style="485" customWidth="1"/>
    <col min="13314" max="13314" width="90" style="485" customWidth="1"/>
    <col min="13315" max="13317" width="11.7109375" style="485"/>
    <col min="13318" max="13318" width="4.85546875" style="485" customWidth="1"/>
    <col min="13319" max="13568" width="11.7109375" style="485"/>
    <col min="13569" max="13569" width="1.42578125" style="485" customWidth="1"/>
    <col min="13570" max="13570" width="90" style="485" customWidth="1"/>
    <col min="13571" max="13573" width="11.7109375" style="485"/>
    <col min="13574" max="13574" width="4.85546875" style="485" customWidth="1"/>
    <col min="13575" max="13824" width="11.7109375" style="485"/>
    <col min="13825" max="13825" width="1.42578125" style="485" customWidth="1"/>
    <col min="13826" max="13826" width="90" style="485" customWidth="1"/>
    <col min="13827" max="13829" width="11.7109375" style="485"/>
    <col min="13830" max="13830" width="4.85546875" style="485" customWidth="1"/>
    <col min="13831" max="14080" width="11.7109375" style="485"/>
    <col min="14081" max="14081" width="1.42578125" style="485" customWidth="1"/>
    <col min="14082" max="14082" width="90" style="485" customWidth="1"/>
    <col min="14083" max="14085" width="11.7109375" style="485"/>
    <col min="14086" max="14086" width="4.85546875" style="485" customWidth="1"/>
    <col min="14087" max="14336" width="11.7109375" style="485"/>
    <col min="14337" max="14337" width="1.42578125" style="485" customWidth="1"/>
    <col min="14338" max="14338" width="90" style="485" customWidth="1"/>
    <col min="14339" max="14341" width="11.7109375" style="485"/>
    <col min="14342" max="14342" width="4.85546875" style="485" customWidth="1"/>
    <col min="14343" max="14592" width="11.7109375" style="485"/>
    <col min="14593" max="14593" width="1.42578125" style="485" customWidth="1"/>
    <col min="14594" max="14594" width="90" style="485" customWidth="1"/>
    <col min="14595" max="14597" width="11.7109375" style="485"/>
    <col min="14598" max="14598" width="4.85546875" style="485" customWidth="1"/>
    <col min="14599" max="14848" width="11.7109375" style="485"/>
    <col min="14849" max="14849" width="1.42578125" style="485" customWidth="1"/>
    <col min="14850" max="14850" width="90" style="485" customWidth="1"/>
    <col min="14851" max="14853" width="11.7109375" style="485"/>
    <col min="14854" max="14854" width="4.85546875" style="485" customWidth="1"/>
    <col min="14855" max="15104" width="11.7109375" style="485"/>
    <col min="15105" max="15105" width="1.42578125" style="485" customWidth="1"/>
    <col min="15106" max="15106" width="90" style="485" customWidth="1"/>
    <col min="15107" max="15109" width="11.7109375" style="485"/>
    <col min="15110" max="15110" width="4.85546875" style="485" customWidth="1"/>
    <col min="15111" max="15360" width="11.7109375" style="485"/>
    <col min="15361" max="15361" width="1.42578125" style="485" customWidth="1"/>
    <col min="15362" max="15362" width="90" style="485" customWidth="1"/>
    <col min="15363" max="15365" width="11.7109375" style="485"/>
    <col min="15366" max="15366" width="4.85546875" style="485" customWidth="1"/>
    <col min="15367" max="15616" width="11.7109375" style="485"/>
    <col min="15617" max="15617" width="1.42578125" style="485" customWidth="1"/>
    <col min="15618" max="15618" width="90" style="485" customWidth="1"/>
    <col min="15619" max="15621" width="11.7109375" style="485"/>
    <col min="15622" max="15622" width="4.85546875" style="485" customWidth="1"/>
    <col min="15623" max="15872" width="11.7109375" style="485"/>
    <col min="15873" max="15873" width="1.42578125" style="485" customWidth="1"/>
    <col min="15874" max="15874" width="90" style="485" customWidth="1"/>
    <col min="15875" max="15877" width="11.7109375" style="485"/>
    <col min="15878" max="15878" width="4.85546875" style="485" customWidth="1"/>
    <col min="15879" max="16128" width="11.7109375" style="485"/>
    <col min="16129" max="16129" width="1.42578125" style="485" customWidth="1"/>
    <col min="16130" max="16130" width="90" style="485" customWidth="1"/>
    <col min="16131" max="16133" width="11.7109375" style="485"/>
    <col min="16134" max="16134" width="4.85546875" style="485" customWidth="1"/>
    <col min="16135" max="16384" width="11.7109375" style="485"/>
  </cols>
  <sheetData>
    <row r="1" spans="1:5" ht="39.75" customHeight="1" x14ac:dyDescent="0.2">
      <c r="A1" s="483"/>
      <c r="B1" s="484" t="s">
        <v>6</v>
      </c>
    </row>
    <row r="2" spans="1:5" ht="25.5" customHeight="1" x14ac:dyDescent="0.2">
      <c r="B2" s="486" t="s">
        <v>464</v>
      </c>
    </row>
    <row r="3" spans="1:5" ht="24.95" customHeight="1" x14ac:dyDescent="0.2">
      <c r="A3" s="487"/>
      <c r="B3" s="488" t="s">
        <v>465</v>
      </c>
    </row>
    <row r="4" spans="1:5" ht="24.75" customHeight="1" x14ac:dyDescent="0.2">
      <c r="A4" s="487"/>
      <c r="B4" s="489"/>
    </row>
    <row r="5" spans="1:5" s="492" customFormat="1" ht="60" x14ac:dyDescent="0.2">
      <c r="A5" s="490"/>
      <c r="B5" s="491" t="s">
        <v>466</v>
      </c>
      <c r="C5" s="490"/>
      <c r="D5" s="490"/>
      <c r="E5" s="490"/>
    </row>
    <row r="6" spans="1:5" s="492" customFormat="1" ht="10.15" customHeight="1" x14ac:dyDescent="0.2">
      <c r="A6" s="490"/>
      <c r="B6" s="491"/>
      <c r="C6" s="490"/>
      <c r="D6" s="490"/>
      <c r="E6" s="490"/>
    </row>
    <row r="7" spans="1:5" ht="96" x14ac:dyDescent="0.2">
      <c r="A7" s="487"/>
      <c r="B7" s="491" t="s">
        <v>467</v>
      </c>
      <c r="C7" s="487"/>
      <c r="D7" s="487"/>
      <c r="E7" s="487"/>
    </row>
    <row r="8" spans="1:5" ht="10.15" customHeight="1" x14ac:dyDescent="0.2">
      <c r="A8" s="487"/>
      <c r="B8" s="487"/>
      <c r="C8" s="487"/>
      <c r="D8" s="487"/>
      <c r="E8" s="487"/>
    </row>
    <row r="9" spans="1:5" ht="204" x14ac:dyDescent="0.2">
      <c r="A9" s="487"/>
      <c r="B9" s="491" t="s">
        <v>468</v>
      </c>
      <c r="C9" s="487"/>
      <c r="D9" s="487"/>
      <c r="E9" s="487"/>
    </row>
    <row r="10" spans="1:5" ht="10.15" customHeight="1" x14ac:dyDescent="0.2">
      <c r="A10" s="487"/>
      <c r="B10" s="493"/>
      <c r="C10" s="487"/>
      <c r="D10" s="487"/>
      <c r="E10" s="487"/>
    </row>
    <row r="11" spans="1:5" ht="36" x14ac:dyDescent="0.2">
      <c r="A11" s="487"/>
      <c r="B11" s="491" t="s">
        <v>469</v>
      </c>
      <c r="C11" s="487"/>
      <c r="D11" s="487"/>
      <c r="E11" s="487"/>
    </row>
    <row r="12" spans="1:5" ht="9" customHeight="1" x14ac:dyDescent="0.2">
      <c r="A12" s="487"/>
      <c r="B12" s="493"/>
      <c r="C12" s="487"/>
      <c r="D12" s="487"/>
      <c r="E12" s="487"/>
    </row>
    <row r="13" spans="1:5" ht="96" x14ac:dyDescent="0.2">
      <c r="A13" s="487"/>
      <c r="B13" s="491" t="s">
        <v>470</v>
      </c>
      <c r="C13" s="487"/>
      <c r="D13" s="487"/>
      <c r="E13" s="487"/>
    </row>
    <row r="14" spans="1:5" ht="9" customHeight="1" x14ac:dyDescent="0.2">
      <c r="A14" s="487"/>
      <c r="B14" s="493"/>
      <c r="C14" s="487"/>
      <c r="D14" s="487"/>
      <c r="E14" s="487"/>
    </row>
    <row r="15" spans="1:5" ht="96" x14ac:dyDescent="0.2">
      <c r="A15" s="487"/>
      <c r="B15" s="491" t="s">
        <v>471</v>
      </c>
      <c r="C15" s="487"/>
      <c r="D15" s="487"/>
      <c r="E15" s="487"/>
    </row>
    <row r="16" spans="1:5" ht="9" customHeight="1" x14ac:dyDescent="0.2">
      <c r="A16" s="487"/>
      <c r="B16" s="493"/>
      <c r="C16" s="487"/>
      <c r="D16" s="487"/>
      <c r="E16" s="487"/>
    </row>
    <row r="17" spans="1:8" ht="120" x14ac:dyDescent="0.2">
      <c r="A17" s="487"/>
      <c r="B17" s="491" t="s">
        <v>472</v>
      </c>
      <c r="C17" s="487"/>
      <c r="D17" s="487"/>
      <c r="E17" s="487"/>
    </row>
    <row r="18" spans="1:8" ht="9" customHeight="1" x14ac:dyDescent="0.2">
      <c r="A18" s="487"/>
      <c r="B18" s="493"/>
      <c r="C18" s="487"/>
      <c r="D18" s="487"/>
      <c r="E18" s="487"/>
    </row>
    <row r="19" spans="1:8" ht="168" x14ac:dyDescent="0.2">
      <c r="A19" s="487"/>
      <c r="B19" s="491" t="s">
        <v>473</v>
      </c>
      <c r="C19" s="487"/>
      <c r="D19" s="487"/>
      <c r="E19" s="487"/>
    </row>
    <row r="20" spans="1:8" ht="9" customHeight="1" x14ac:dyDescent="0.2">
      <c r="A20" s="487"/>
      <c r="B20" s="493"/>
      <c r="C20" s="487"/>
      <c r="D20" s="487"/>
      <c r="E20" s="487"/>
    </row>
    <row r="21" spans="1:8" ht="24" x14ac:dyDescent="0.2">
      <c r="A21" s="487"/>
      <c r="B21" s="491" t="s">
        <v>474</v>
      </c>
      <c r="C21" s="487"/>
      <c r="D21" s="487"/>
      <c r="E21" s="487"/>
    </row>
    <row r="22" spans="1:8" ht="9" customHeight="1" x14ac:dyDescent="0.2">
      <c r="A22" s="487"/>
      <c r="B22" s="493"/>
      <c r="C22" s="487"/>
      <c r="D22" s="487"/>
      <c r="E22" s="487"/>
    </row>
    <row r="23" spans="1:8" ht="96" x14ac:dyDescent="0.2">
      <c r="A23" s="487"/>
      <c r="B23" s="491" t="s">
        <v>475</v>
      </c>
      <c r="C23" s="487"/>
      <c r="D23" s="487"/>
      <c r="E23" s="487"/>
    </row>
    <row r="24" spans="1:8" ht="9" customHeight="1" x14ac:dyDescent="0.2">
      <c r="A24" s="487"/>
      <c r="B24" s="493"/>
      <c r="C24" s="487"/>
      <c r="D24" s="487"/>
      <c r="E24" s="487"/>
    </row>
    <row r="25" spans="1:8" ht="24" x14ac:dyDescent="0.2">
      <c r="A25" s="487"/>
      <c r="B25" s="491" t="s">
        <v>476</v>
      </c>
      <c r="C25" s="487"/>
      <c r="D25" s="487"/>
      <c r="E25" s="487"/>
    </row>
    <row r="26" spans="1:8" ht="24" x14ac:dyDescent="0.2">
      <c r="A26" s="487"/>
      <c r="B26" s="494" t="s">
        <v>477</v>
      </c>
      <c r="C26" s="494"/>
      <c r="D26" s="494"/>
      <c r="E26" s="494"/>
      <c r="F26" s="494"/>
      <c r="G26" s="494"/>
      <c r="H26" s="494"/>
    </row>
    <row r="27" spans="1:8" x14ac:dyDescent="0.2">
      <c r="A27" s="487"/>
      <c r="B27" s="494"/>
      <c r="C27" s="494"/>
      <c r="D27" s="494"/>
      <c r="E27" s="494"/>
      <c r="F27" s="494"/>
      <c r="G27" s="494"/>
      <c r="H27" s="494"/>
    </row>
    <row r="28" spans="1:8" x14ac:dyDescent="0.2">
      <c r="A28" s="487"/>
      <c r="B28" s="487"/>
      <c r="C28" s="487"/>
      <c r="D28" s="487"/>
      <c r="E28" s="487"/>
    </row>
    <row r="29" spans="1:8" x14ac:dyDescent="0.2">
      <c r="A29" s="487"/>
      <c r="B29" s="487"/>
      <c r="C29" s="487"/>
      <c r="D29" s="487"/>
      <c r="E29" s="487"/>
    </row>
    <row r="30" spans="1:8" x14ac:dyDescent="0.2">
      <c r="A30" s="482"/>
      <c r="B30" s="482"/>
      <c r="C30" s="482"/>
      <c r="D30" s="482"/>
      <c r="E30" s="482"/>
    </row>
    <row r="31" spans="1:8" x14ac:dyDescent="0.2">
      <c r="A31" s="487"/>
      <c r="B31" s="487"/>
      <c r="C31" s="487"/>
      <c r="D31" s="487"/>
      <c r="E31" s="487"/>
    </row>
    <row r="32" spans="1:8" x14ac:dyDescent="0.2">
      <c r="A32" s="487"/>
      <c r="B32" s="487"/>
      <c r="C32" s="487"/>
      <c r="D32" s="487"/>
      <c r="E32" s="487"/>
    </row>
    <row r="33" spans="1:9" ht="8.1" customHeight="1" x14ac:dyDescent="0.2">
      <c r="A33" s="487"/>
      <c r="B33" s="487"/>
      <c r="C33" s="487"/>
      <c r="D33" s="487"/>
      <c r="E33" s="487"/>
    </row>
    <row r="34" spans="1:9" ht="13.5" customHeight="1" x14ac:dyDescent="0.2">
      <c r="A34" s="487"/>
      <c r="B34" s="487"/>
      <c r="C34" s="487"/>
      <c r="D34" s="487"/>
      <c r="E34" s="487"/>
    </row>
    <row r="35" spans="1:9" x14ac:dyDescent="0.2">
      <c r="A35" s="487"/>
      <c r="B35" s="487"/>
      <c r="C35" s="487"/>
      <c r="D35" s="487"/>
      <c r="E35" s="487"/>
    </row>
    <row r="36" spans="1:9" x14ac:dyDescent="0.2">
      <c r="A36" s="487"/>
      <c r="B36" s="487"/>
      <c r="C36" s="487"/>
      <c r="D36" s="487"/>
      <c r="E36" s="487"/>
      <c r="I36" s="495"/>
    </row>
    <row r="37" spans="1:9" x14ac:dyDescent="0.2">
      <c r="A37" s="487"/>
      <c r="B37" s="487"/>
      <c r="C37" s="487"/>
      <c r="D37" s="487"/>
      <c r="E37" s="487"/>
    </row>
    <row r="38" spans="1:9" x14ac:dyDescent="0.2">
      <c r="A38" s="487"/>
      <c r="B38" s="487"/>
      <c r="C38" s="487"/>
      <c r="D38" s="487"/>
      <c r="E38" s="487"/>
    </row>
    <row r="39" spans="1:9" x14ac:dyDescent="0.2">
      <c r="A39" s="487"/>
      <c r="B39" s="487"/>
      <c r="C39" s="487"/>
      <c r="D39" s="487"/>
      <c r="E39" s="487"/>
    </row>
    <row r="40" spans="1:9" ht="33" customHeight="1" x14ac:dyDescent="0.2">
      <c r="A40" s="487"/>
      <c r="B40" s="487"/>
      <c r="C40" s="487"/>
      <c r="D40" s="487"/>
      <c r="E40" s="487"/>
    </row>
    <row r="41" spans="1:9" ht="16.5" customHeight="1" x14ac:dyDescent="0.2">
      <c r="A41" s="487"/>
      <c r="B41" s="487"/>
      <c r="C41" s="487"/>
      <c r="D41" s="487"/>
      <c r="E41" s="487"/>
    </row>
    <row r="42" spans="1:9" x14ac:dyDescent="0.2">
      <c r="A42" s="487"/>
      <c r="B42" s="487"/>
      <c r="C42" s="487"/>
      <c r="D42" s="487"/>
      <c r="E42" s="487"/>
    </row>
    <row r="43" spans="1:9" x14ac:dyDescent="0.2">
      <c r="A43" s="487"/>
      <c r="B43" s="487"/>
      <c r="C43" s="487"/>
      <c r="D43" s="487"/>
      <c r="E43" s="487"/>
    </row>
    <row r="44" spans="1:9" x14ac:dyDescent="0.2">
      <c r="A44" s="487"/>
      <c r="B44" s="487"/>
      <c r="C44" s="487"/>
      <c r="D44" s="487"/>
      <c r="E44" s="487"/>
    </row>
    <row r="45" spans="1:9" x14ac:dyDescent="0.2">
      <c r="A45" s="487"/>
      <c r="B45" s="487"/>
      <c r="C45" s="487"/>
      <c r="D45" s="487"/>
      <c r="E45" s="487"/>
    </row>
    <row r="46" spans="1:9" x14ac:dyDescent="0.2">
      <c r="A46" s="487"/>
      <c r="B46" s="487"/>
      <c r="C46" s="487"/>
      <c r="D46" s="487"/>
      <c r="E46" s="487"/>
    </row>
    <row r="47" spans="1:9" x14ac:dyDescent="0.2">
      <c r="A47" s="487"/>
      <c r="B47" s="487"/>
      <c r="C47" s="487"/>
      <c r="D47" s="487"/>
      <c r="E47" s="487"/>
    </row>
    <row r="48" spans="1:9" x14ac:dyDescent="0.2">
      <c r="A48" s="487"/>
      <c r="B48" s="487"/>
      <c r="C48" s="487"/>
      <c r="D48" s="487"/>
      <c r="E48" s="487"/>
    </row>
    <row r="49" spans="1:5" x14ac:dyDescent="0.2">
      <c r="A49" s="487"/>
      <c r="B49" s="487"/>
      <c r="C49" s="487"/>
      <c r="D49" s="487"/>
      <c r="E49" s="487"/>
    </row>
    <row r="50" spans="1:5" x14ac:dyDescent="0.2">
      <c r="A50" s="487"/>
      <c r="B50" s="487"/>
      <c r="C50" s="487"/>
      <c r="D50" s="487"/>
      <c r="E50" s="487"/>
    </row>
    <row r="51" spans="1:5" x14ac:dyDescent="0.2">
      <c r="A51" s="487"/>
      <c r="B51" s="487"/>
      <c r="C51" s="487"/>
      <c r="D51" s="487"/>
      <c r="E51" s="487"/>
    </row>
    <row r="52" spans="1:5" x14ac:dyDescent="0.2">
      <c r="A52" s="487"/>
      <c r="B52" s="487"/>
      <c r="C52" s="487"/>
      <c r="D52" s="487"/>
      <c r="E52" s="487"/>
    </row>
    <row r="53" spans="1:5" x14ac:dyDescent="0.2">
      <c r="A53" s="487"/>
      <c r="B53" s="487"/>
      <c r="C53" s="487"/>
      <c r="D53" s="487"/>
      <c r="E53" s="487"/>
    </row>
    <row r="54" spans="1:5" x14ac:dyDescent="0.2">
      <c r="A54" s="487"/>
      <c r="B54" s="487"/>
      <c r="C54" s="487"/>
      <c r="D54" s="487"/>
      <c r="E54" s="487"/>
    </row>
    <row r="55" spans="1:5" x14ac:dyDescent="0.2">
      <c r="A55" s="487"/>
      <c r="B55" s="487"/>
      <c r="C55" s="487"/>
      <c r="D55" s="487"/>
      <c r="E55" s="487"/>
    </row>
    <row r="56" spans="1:5" x14ac:dyDescent="0.2">
      <c r="A56" s="487"/>
      <c r="B56" s="487"/>
      <c r="C56" s="487"/>
      <c r="D56" s="487"/>
      <c r="E56" s="487"/>
    </row>
    <row r="57" spans="1:5" x14ac:dyDescent="0.2">
      <c r="A57" s="487"/>
      <c r="B57" s="487"/>
      <c r="C57" s="487"/>
      <c r="D57" s="487"/>
      <c r="E57" s="487"/>
    </row>
    <row r="58" spans="1:5" x14ac:dyDescent="0.2">
      <c r="A58" s="487"/>
      <c r="B58" s="487"/>
      <c r="C58" s="487"/>
      <c r="D58" s="487"/>
      <c r="E58" s="487"/>
    </row>
    <row r="59" spans="1:5" x14ac:dyDescent="0.2">
      <c r="A59" s="487"/>
      <c r="B59" s="487"/>
      <c r="C59" s="487"/>
      <c r="D59" s="487"/>
      <c r="E59" s="487"/>
    </row>
    <row r="60" spans="1:5" x14ac:dyDescent="0.2">
      <c r="A60" s="487"/>
      <c r="B60" s="487"/>
      <c r="C60" s="487"/>
      <c r="D60" s="487"/>
      <c r="E60" s="487"/>
    </row>
    <row r="61" spans="1:5" x14ac:dyDescent="0.2">
      <c r="A61" s="487"/>
      <c r="B61" s="487"/>
      <c r="C61" s="487"/>
      <c r="D61" s="487"/>
      <c r="E61" s="487"/>
    </row>
    <row r="62" spans="1:5" x14ac:dyDescent="0.2">
      <c r="A62" s="487"/>
      <c r="B62" s="487"/>
      <c r="C62" s="487"/>
      <c r="D62" s="487"/>
      <c r="E62" s="487"/>
    </row>
    <row r="63" spans="1:5" x14ac:dyDescent="0.2">
      <c r="A63" s="487"/>
      <c r="B63" s="487"/>
      <c r="C63" s="487"/>
      <c r="D63" s="487"/>
      <c r="E63" s="487"/>
    </row>
    <row r="64" spans="1:5" x14ac:dyDescent="0.2">
      <c r="A64" s="487"/>
      <c r="B64" s="487"/>
      <c r="C64" s="487"/>
      <c r="D64" s="487"/>
      <c r="E64" s="487"/>
    </row>
    <row r="65" spans="1:5" x14ac:dyDescent="0.2">
      <c r="A65" s="487"/>
      <c r="B65" s="487"/>
      <c r="C65" s="487"/>
      <c r="D65" s="487"/>
      <c r="E65" s="487"/>
    </row>
    <row r="66" spans="1:5" x14ac:dyDescent="0.2">
      <c r="A66" s="487"/>
      <c r="B66" s="487"/>
      <c r="C66" s="487"/>
      <c r="D66" s="487"/>
      <c r="E66" s="487"/>
    </row>
    <row r="67" spans="1:5" x14ac:dyDescent="0.2">
      <c r="A67" s="487"/>
      <c r="B67" s="487"/>
      <c r="C67" s="487"/>
      <c r="D67" s="487"/>
      <c r="E67" s="487"/>
    </row>
    <row r="68" spans="1:5" x14ac:dyDescent="0.2">
      <c r="A68" s="487"/>
      <c r="B68" s="487"/>
      <c r="C68" s="487"/>
      <c r="D68" s="487"/>
      <c r="E68" s="487"/>
    </row>
    <row r="69" spans="1:5" x14ac:dyDescent="0.2">
      <c r="A69" s="487"/>
      <c r="B69" s="487"/>
      <c r="C69" s="487"/>
      <c r="D69" s="487"/>
      <c r="E69" s="487"/>
    </row>
    <row r="70" spans="1:5" x14ac:dyDescent="0.2">
      <c r="A70" s="487"/>
      <c r="B70" s="487"/>
      <c r="C70" s="487"/>
      <c r="D70" s="487"/>
      <c r="E70" s="487"/>
    </row>
    <row r="71" spans="1:5" x14ac:dyDescent="0.2">
      <c r="A71" s="487"/>
      <c r="B71" s="487"/>
      <c r="C71" s="487"/>
      <c r="D71" s="487"/>
      <c r="E71" s="487"/>
    </row>
    <row r="72" spans="1:5" x14ac:dyDescent="0.2">
      <c r="A72" s="487"/>
      <c r="B72" s="487"/>
      <c r="C72" s="487"/>
      <c r="D72" s="487"/>
      <c r="E72" s="487"/>
    </row>
    <row r="73" spans="1:5" x14ac:dyDescent="0.2">
      <c r="A73" s="487"/>
      <c r="B73" s="487"/>
      <c r="C73" s="487"/>
      <c r="D73" s="487"/>
      <c r="E73" s="487"/>
    </row>
    <row r="74" spans="1:5" x14ac:dyDescent="0.2">
      <c r="A74" s="487"/>
      <c r="B74" s="487"/>
      <c r="C74" s="487"/>
      <c r="D74" s="487"/>
      <c r="E74" s="487"/>
    </row>
    <row r="75" spans="1:5" x14ac:dyDescent="0.2">
      <c r="A75" s="487"/>
      <c r="B75" s="487"/>
      <c r="C75" s="487"/>
      <c r="D75" s="487"/>
      <c r="E75" s="487"/>
    </row>
    <row r="76" spans="1:5" x14ac:dyDescent="0.2">
      <c r="A76" s="487"/>
      <c r="B76" s="487"/>
      <c r="C76" s="487"/>
      <c r="D76" s="487"/>
      <c r="E76" s="487"/>
    </row>
    <row r="77" spans="1:5" x14ac:dyDescent="0.2">
      <c r="A77" s="487"/>
      <c r="B77" s="487"/>
      <c r="C77" s="487"/>
      <c r="D77" s="487"/>
      <c r="E77" s="487"/>
    </row>
    <row r="78" spans="1:5" x14ac:dyDescent="0.2">
      <c r="A78" s="487"/>
      <c r="B78" s="487"/>
      <c r="C78" s="487"/>
      <c r="D78" s="487"/>
      <c r="E78" s="487"/>
    </row>
    <row r="79" spans="1:5" x14ac:dyDescent="0.2">
      <c r="A79" s="487"/>
      <c r="B79" s="487"/>
      <c r="C79" s="487"/>
      <c r="D79" s="487"/>
      <c r="E79" s="487"/>
    </row>
    <row r="80" spans="1:5" x14ac:dyDescent="0.2">
      <c r="A80" s="487"/>
      <c r="B80" s="487"/>
      <c r="C80" s="487"/>
      <c r="D80" s="487"/>
      <c r="E80" s="487"/>
    </row>
    <row r="81" spans="1:5" x14ac:dyDescent="0.2">
      <c r="A81" s="487"/>
      <c r="B81" s="487"/>
      <c r="C81" s="487"/>
      <c r="D81" s="487"/>
      <c r="E81" s="487"/>
    </row>
    <row r="82" spans="1:5" x14ac:dyDescent="0.2">
      <c r="A82" s="487"/>
      <c r="B82" s="487"/>
      <c r="C82" s="487"/>
      <c r="D82" s="487"/>
      <c r="E82" s="487"/>
    </row>
    <row r="83" spans="1:5" x14ac:dyDescent="0.2">
      <c r="A83" s="487"/>
      <c r="B83" s="487"/>
      <c r="C83" s="487"/>
      <c r="D83" s="487"/>
      <c r="E83" s="487"/>
    </row>
    <row r="84" spans="1:5" x14ac:dyDescent="0.2">
      <c r="A84" s="487"/>
      <c r="B84" s="487"/>
      <c r="C84" s="487"/>
      <c r="D84" s="487"/>
      <c r="E84" s="487"/>
    </row>
    <row r="85" spans="1:5" x14ac:dyDescent="0.2">
      <c r="A85" s="487"/>
      <c r="B85" s="487"/>
      <c r="C85" s="487"/>
      <c r="D85" s="487"/>
      <c r="E85" s="487"/>
    </row>
    <row r="86" spans="1:5" x14ac:dyDescent="0.2">
      <c r="A86" s="487"/>
      <c r="B86" s="487"/>
      <c r="C86" s="487"/>
      <c r="D86" s="487"/>
      <c r="E86" s="487"/>
    </row>
    <row r="87" spans="1:5" x14ac:dyDescent="0.2">
      <c r="A87" s="487"/>
      <c r="B87" s="487"/>
      <c r="C87" s="487"/>
      <c r="D87" s="487"/>
      <c r="E87" s="487"/>
    </row>
    <row r="88" spans="1:5" x14ac:dyDescent="0.2">
      <c r="A88" s="487"/>
      <c r="B88" s="487"/>
      <c r="C88" s="487"/>
      <c r="D88" s="487"/>
      <c r="E88" s="487"/>
    </row>
    <row r="89" spans="1:5" x14ac:dyDescent="0.2">
      <c r="A89" s="487"/>
      <c r="B89" s="487"/>
      <c r="C89" s="487"/>
      <c r="D89" s="487"/>
      <c r="E89" s="487"/>
    </row>
    <row r="90" spans="1:5" x14ac:dyDescent="0.2">
      <c r="A90" s="487"/>
      <c r="B90" s="487"/>
      <c r="C90" s="487"/>
      <c r="D90" s="487"/>
      <c r="E90" s="487"/>
    </row>
    <row r="91" spans="1:5" x14ac:dyDescent="0.2">
      <c r="A91" s="487"/>
      <c r="B91" s="487"/>
      <c r="C91" s="487"/>
      <c r="D91" s="487"/>
      <c r="E91" s="487"/>
    </row>
    <row r="92" spans="1:5" x14ac:dyDescent="0.2">
      <c r="A92" s="487"/>
      <c r="B92" s="487"/>
      <c r="C92" s="487"/>
      <c r="D92" s="487"/>
      <c r="E92" s="487"/>
    </row>
    <row r="93" spans="1:5" x14ac:dyDescent="0.2">
      <c r="A93" s="487"/>
      <c r="B93" s="487"/>
      <c r="C93" s="487"/>
      <c r="D93" s="487"/>
      <c r="E93" s="487"/>
    </row>
    <row r="94" spans="1:5" x14ac:dyDescent="0.2">
      <c r="A94" s="487"/>
      <c r="B94" s="487"/>
      <c r="C94" s="487"/>
      <c r="D94" s="487"/>
      <c r="E94" s="487"/>
    </row>
    <row r="95" spans="1:5" x14ac:dyDescent="0.2">
      <c r="A95" s="487"/>
      <c r="B95" s="487"/>
      <c r="C95" s="487"/>
      <c r="D95" s="487"/>
      <c r="E95" s="487"/>
    </row>
    <row r="96" spans="1:5" x14ac:dyDescent="0.2">
      <c r="A96" s="487"/>
      <c r="B96" s="487"/>
      <c r="C96" s="487"/>
      <c r="D96" s="487"/>
      <c r="E96" s="487"/>
    </row>
    <row r="97" spans="1:5" x14ac:dyDescent="0.2">
      <c r="A97" s="487"/>
      <c r="B97" s="487"/>
      <c r="C97" s="487"/>
      <c r="D97" s="487"/>
      <c r="E97" s="487"/>
    </row>
    <row r="98" spans="1:5" x14ac:dyDescent="0.2">
      <c r="A98" s="487"/>
      <c r="B98" s="487"/>
      <c r="C98" s="487"/>
      <c r="D98" s="487"/>
      <c r="E98" s="487"/>
    </row>
    <row r="99" spans="1:5" x14ac:dyDescent="0.2">
      <c r="A99" s="487"/>
      <c r="B99" s="487"/>
      <c r="C99" s="487"/>
      <c r="D99" s="487"/>
      <c r="E99" s="487"/>
    </row>
    <row r="100" spans="1:5" x14ac:dyDescent="0.2">
      <c r="A100" s="487"/>
      <c r="B100" s="487"/>
      <c r="C100" s="487"/>
      <c r="D100" s="487"/>
      <c r="E100" s="487"/>
    </row>
    <row r="101" spans="1:5" x14ac:dyDescent="0.2">
      <c r="A101" s="487"/>
      <c r="B101" s="487"/>
      <c r="C101" s="487"/>
      <c r="D101" s="487"/>
      <c r="E101" s="487"/>
    </row>
    <row r="102" spans="1:5" x14ac:dyDescent="0.2">
      <c r="A102" s="487"/>
      <c r="B102" s="487"/>
      <c r="C102" s="487"/>
      <c r="D102" s="487"/>
      <c r="E102" s="487"/>
    </row>
    <row r="103" spans="1:5" x14ac:dyDescent="0.2">
      <c r="A103" s="487"/>
      <c r="B103" s="487"/>
      <c r="C103" s="487"/>
      <c r="D103" s="487"/>
      <c r="E103" s="487"/>
    </row>
    <row r="104" spans="1:5" x14ac:dyDescent="0.2">
      <c r="A104" s="487"/>
      <c r="B104" s="487"/>
      <c r="C104" s="487"/>
      <c r="D104" s="487"/>
      <c r="E104" s="487"/>
    </row>
    <row r="105" spans="1:5" x14ac:dyDescent="0.2">
      <c r="A105" s="487"/>
      <c r="B105" s="487"/>
      <c r="C105" s="487"/>
      <c r="D105" s="487"/>
      <c r="E105" s="487"/>
    </row>
    <row r="106" spans="1:5" x14ac:dyDescent="0.2">
      <c r="A106" s="487"/>
      <c r="B106" s="487"/>
      <c r="C106" s="487"/>
      <c r="D106" s="487"/>
      <c r="E106" s="487"/>
    </row>
    <row r="107" spans="1:5" x14ac:dyDescent="0.2">
      <c r="A107" s="487"/>
      <c r="B107" s="487"/>
      <c r="C107" s="487"/>
      <c r="D107" s="487"/>
      <c r="E107" s="487"/>
    </row>
    <row r="108" spans="1:5" x14ac:dyDescent="0.2">
      <c r="A108" s="487"/>
      <c r="B108" s="487"/>
      <c r="C108" s="487"/>
      <c r="D108" s="487"/>
      <c r="E108" s="487"/>
    </row>
    <row r="109" spans="1:5" x14ac:dyDescent="0.2">
      <c r="A109" s="487"/>
      <c r="B109" s="487"/>
      <c r="C109" s="487"/>
      <c r="D109" s="487"/>
      <c r="E109" s="487"/>
    </row>
    <row r="110" spans="1:5" x14ac:dyDescent="0.2">
      <c r="A110" s="487"/>
      <c r="B110" s="487"/>
      <c r="C110" s="487"/>
      <c r="D110" s="487"/>
      <c r="E110" s="487"/>
    </row>
    <row r="111" spans="1:5" x14ac:dyDescent="0.2">
      <c r="A111" s="487"/>
      <c r="B111" s="487"/>
      <c r="C111" s="487"/>
      <c r="D111" s="487"/>
      <c r="E111" s="487"/>
    </row>
    <row r="112" spans="1:5" x14ac:dyDescent="0.2">
      <c r="A112" s="487"/>
      <c r="B112" s="487"/>
      <c r="C112" s="487"/>
      <c r="D112" s="487"/>
      <c r="E112" s="487"/>
    </row>
    <row r="113" spans="1:5" x14ac:dyDescent="0.2">
      <c r="A113" s="487"/>
      <c r="B113" s="487"/>
      <c r="C113" s="487"/>
      <c r="D113" s="487"/>
      <c r="E113" s="487"/>
    </row>
    <row r="114" spans="1:5" x14ac:dyDescent="0.2">
      <c r="A114" s="487"/>
      <c r="B114" s="487"/>
      <c r="C114" s="487"/>
      <c r="D114" s="487"/>
      <c r="E114" s="487"/>
    </row>
    <row r="115" spans="1:5" x14ac:dyDescent="0.2">
      <c r="A115" s="487"/>
      <c r="B115" s="487"/>
      <c r="C115" s="487"/>
      <c r="D115" s="487"/>
      <c r="E115" s="487"/>
    </row>
    <row r="116" spans="1:5" x14ac:dyDescent="0.2">
      <c r="A116" s="487"/>
      <c r="B116" s="487"/>
      <c r="C116" s="487"/>
      <c r="D116" s="487"/>
      <c r="E116" s="487"/>
    </row>
    <row r="117" spans="1:5" x14ac:dyDescent="0.2">
      <c r="A117" s="487"/>
      <c r="B117" s="487"/>
      <c r="C117" s="487"/>
      <c r="D117" s="487"/>
      <c r="E117" s="487"/>
    </row>
    <row r="118" spans="1:5" x14ac:dyDescent="0.2">
      <c r="A118" s="487"/>
      <c r="B118" s="487"/>
      <c r="C118" s="487"/>
      <c r="D118" s="487"/>
      <c r="E118" s="487"/>
    </row>
    <row r="119" spans="1:5" x14ac:dyDescent="0.2">
      <c r="A119" s="487"/>
      <c r="B119" s="487"/>
      <c r="C119" s="487"/>
      <c r="D119" s="487"/>
      <c r="E119" s="487"/>
    </row>
    <row r="120" spans="1:5" x14ac:dyDescent="0.2">
      <c r="A120" s="487"/>
      <c r="B120" s="487"/>
      <c r="C120" s="487"/>
      <c r="D120" s="487"/>
      <c r="E120" s="487"/>
    </row>
    <row r="121" spans="1:5" x14ac:dyDescent="0.2">
      <c r="A121" s="487"/>
      <c r="B121" s="487"/>
      <c r="C121" s="487"/>
      <c r="D121" s="487"/>
      <c r="E121" s="487"/>
    </row>
    <row r="122" spans="1:5" x14ac:dyDescent="0.2">
      <c r="A122" s="487"/>
      <c r="B122" s="487"/>
      <c r="C122" s="487"/>
      <c r="D122" s="487"/>
      <c r="E122" s="487"/>
    </row>
    <row r="123" spans="1:5" x14ac:dyDescent="0.2">
      <c r="A123" s="487"/>
      <c r="B123" s="487"/>
      <c r="C123" s="487"/>
      <c r="D123" s="487"/>
      <c r="E123" s="487"/>
    </row>
    <row r="124" spans="1:5" x14ac:dyDescent="0.2">
      <c r="A124" s="487"/>
      <c r="B124" s="487"/>
      <c r="C124" s="487"/>
      <c r="D124" s="487"/>
      <c r="E124" s="487"/>
    </row>
    <row r="125" spans="1:5" x14ac:dyDescent="0.2">
      <c r="A125" s="487"/>
      <c r="B125" s="487"/>
      <c r="C125" s="487"/>
      <c r="D125" s="487"/>
      <c r="E125" s="487"/>
    </row>
    <row r="126" spans="1:5" x14ac:dyDescent="0.2">
      <c r="A126" s="487"/>
      <c r="B126" s="487"/>
      <c r="C126" s="487"/>
      <c r="D126" s="487"/>
      <c r="E126" s="487"/>
    </row>
    <row r="127" spans="1:5" x14ac:dyDescent="0.2">
      <c r="A127" s="487"/>
      <c r="B127" s="487"/>
      <c r="C127" s="487"/>
      <c r="D127" s="487"/>
      <c r="E127" s="487"/>
    </row>
    <row r="128" spans="1:5" x14ac:dyDescent="0.2">
      <c r="A128" s="487"/>
      <c r="B128" s="487"/>
      <c r="C128" s="487"/>
      <c r="D128" s="487"/>
      <c r="E128" s="487"/>
    </row>
    <row r="129" spans="1:5" x14ac:dyDescent="0.2">
      <c r="A129" s="487"/>
      <c r="B129" s="487"/>
      <c r="C129" s="487"/>
      <c r="D129" s="487"/>
      <c r="E129" s="487"/>
    </row>
    <row r="130" spans="1:5" x14ac:dyDescent="0.2">
      <c r="A130" s="487"/>
      <c r="B130" s="487"/>
      <c r="C130" s="487"/>
      <c r="D130" s="487"/>
      <c r="E130" s="487"/>
    </row>
    <row r="131" spans="1:5" x14ac:dyDescent="0.2">
      <c r="A131" s="487"/>
      <c r="B131" s="487"/>
      <c r="C131" s="487"/>
      <c r="D131" s="487"/>
      <c r="E131" s="487"/>
    </row>
    <row r="132" spans="1:5" x14ac:dyDescent="0.2">
      <c r="A132" s="487"/>
      <c r="B132" s="487"/>
      <c r="C132" s="487"/>
      <c r="D132" s="487"/>
      <c r="E132" s="487"/>
    </row>
    <row r="133" spans="1:5" x14ac:dyDescent="0.2">
      <c r="A133" s="487"/>
      <c r="B133" s="487"/>
      <c r="C133" s="487"/>
      <c r="D133" s="487"/>
      <c r="E133" s="487"/>
    </row>
    <row r="134" spans="1:5" x14ac:dyDescent="0.2">
      <c r="A134" s="487"/>
      <c r="B134" s="487"/>
      <c r="C134" s="487"/>
      <c r="D134" s="487"/>
      <c r="E134" s="487"/>
    </row>
    <row r="135" spans="1:5" x14ac:dyDescent="0.2">
      <c r="A135" s="487"/>
      <c r="B135" s="487"/>
      <c r="C135" s="487"/>
      <c r="D135" s="487"/>
      <c r="E135" s="487"/>
    </row>
    <row r="136" spans="1:5" x14ac:dyDescent="0.2">
      <c r="A136" s="487"/>
      <c r="B136" s="487"/>
      <c r="C136" s="487"/>
      <c r="D136" s="487"/>
      <c r="E136" s="487"/>
    </row>
    <row r="137" spans="1:5" x14ac:dyDescent="0.2">
      <c r="A137" s="487"/>
      <c r="B137" s="487"/>
      <c r="C137" s="487"/>
      <c r="D137" s="487"/>
      <c r="E137" s="487"/>
    </row>
    <row r="138" spans="1:5" x14ac:dyDescent="0.2">
      <c r="A138" s="487"/>
      <c r="B138" s="487"/>
      <c r="C138" s="487"/>
      <c r="D138" s="487"/>
      <c r="E138" s="487"/>
    </row>
    <row r="139" spans="1:5" x14ac:dyDescent="0.2">
      <c r="A139" s="487"/>
      <c r="B139" s="487"/>
      <c r="C139" s="487"/>
      <c r="D139" s="487"/>
      <c r="E139" s="487"/>
    </row>
    <row r="140" spans="1:5" x14ac:dyDescent="0.2">
      <c r="A140" s="487"/>
      <c r="B140" s="487"/>
      <c r="C140" s="487"/>
      <c r="D140" s="487"/>
      <c r="E140" s="487"/>
    </row>
    <row r="141" spans="1:5" x14ac:dyDescent="0.2">
      <c r="A141" s="487"/>
      <c r="B141" s="487"/>
      <c r="C141" s="487"/>
      <c r="D141" s="487"/>
      <c r="E141" s="487"/>
    </row>
    <row r="142" spans="1:5" x14ac:dyDescent="0.2">
      <c r="A142" s="487"/>
      <c r="B142" s="487"/>
      <c r="C142" s="487"/>
      <c r="D142" s="487"/>
      <c r="E142" s="487"/>
    </row>
    <row r="143" spans="1:5" x14ac:dyDescent="0.2">
      <c r="A143" s="487"/>
      <c r="B143" s="487"/>
      <c r="C143" s="487"/>
      <c r="D143" s="487"/>
      <c r="E143" s="487"/>
    </row>
    <row r="144" spans="1:5" x14ac:dyDescent="0.2">
      <c r="A144" s="487"/>
      <c r="B144" s="487"/>
      <c r="C144" s="487"/>
      <c r="D144" s="487"/>
      <c r="E144" s="487"/>
    </row>
    <row r="145" spans="1:5" x14ac:dyDescent="0.2">
      <c r="A145" s="487"/>
      <c r="B145" s="487"/>
      <c r="C145" s="487"/>
      <c r="D145" s="487"/>
      <c r="E145" s="487"/>
    </row>
    <row r="146" spans="1:5" x14ac:dyDescent="0.2">
      <c r="A146" s="487"/>
      <c r="B146" s="487"/>
      <c r="C146" s="487"/>
      <c r="D146" s="487"/>
      <c r="E146" s="487"/>
    </row>
    <row r="147" spans="1:5" x14ac:dyDescent="0.2">
      <c r="A147" s="487"/>
      <c r="B147" s="487"/>
      <c r="C147" s="487"/>
      <c r="D147" s="487"/>
      <c r="E147" s="487"/>
    </row>
    <row r="148" spans="1:5" x14ac:dyDescent="0.2">
      <c r="A148" s="487"/>
      <c r="B148" s="487"/>
      <c r="C148" s="487"/>
      <c r="D148" s="487"/>
      <c r="E148" s="487"/>
    </row>
    <row r="149" spans="1:5" x14ac:dyDescent="0.2">
      <c r="A149" s="487"/>
      <c r="B149" s="487"/>
      <c r="C149" s="487"/>
      <c r="D149" s="487"/>
      <c r="E149" s="487"/>
    </row>
    <row r="150" spans="1:5" x14ac:dyDescent="0.2">
      <c r="A150" s="487"/>
      <c r="B150" s="487"/>
      <c r="C150" s="487"/>
      <c r="D150" s="487"/>
      <c r="E150" s="487"/>
    </row>
    <row r="151" spans="1:5" x14ac:dyDescent="0.2">
      <c r="A151" s="487"/>
      <c r="B151" s="487"/>
      <c r="C151" s="487"/>
      <c r="D151" s="487"/>
      <c r="E151" s="487"/>
    </row>
    <row r="152" spans="1:5" x14ac:dyDescent="0.2">
      <c r="A152" s="487"/>
      <c r="B152" s="487"/>
      <c r="C152" s="487"/>
      <c r="D152" s="487"/>
      <c r="E152" s="487"/>
    </row>
    <row r="153" spans="1:5" x14ac:dyDescent="0.2">
      <c r="A153" s="487"/>
      <c r="B153" s="487"/>
      <c r="C153" s="487"/>
      <c r="D153" s="487"/>
      <c r="E153" s="487"/>
    </row>
    <row r="154" spans="1:5" x14ac:dyDescent="0.2">
      <c r="A154" s="487"/>
      <c r="B154" s="487"/>
      <c r="C154" s="487"/>
      <c r="D154" s="487"/>
      <c r="E154" s="487"/>
    </row>
    <row r="155" spans="1:5" x14ac:dyDescent="0.2">
      <c r="A155" s="487"/>
      <c r="B155" s="487"/>
      <c r="C155" s="487"/>
      <c r="D155" s="487"/>
      <c r="E155" s="487"/>
    </row>
    <row r="156" spans="1:5" x14ac:dyDescent="0.2">
      <c r="A156" s="487"/>
      <c r="B156" s="487"/>
      <c r="C156" s="487"/>
      <c r="D156" s="487"/>
      <c r="E156" s="487"/>
    </row>
    <row r="157" spans="1:5" x14ac:dyDescent="0.2">
      <c r="A157" s="487"/>
      <c r="B157" s="487"/>
      <c r="C157" s="487"/>
      <c r="D157" s="487"/>
      <c r="E157" s="487"/>
    </row>
    <row r="158" spans="1:5" x14ac:dyDescent="0.2">
      <c r="A158" s="487"/>
      <c r="B158" s="487"/>
      <c r="C158" s="487"/>
      <c r="D158" s="487"/>
      <c r="E158" s="487"/>
    </row>
    <row r="159" spans="1:5" x14ac:dyDescent="0.2">
      <c r="A159" s="487"/>
      <c r="B159" s="487"/>
      <c r="C159" s="487"/>
      <c r="D159" s="487"/>
      <c r="E159" s="487"/>
    </row>
    <row r="160" spans="1:5" x14ac:dyDescent="0.2">
      <c r="A160" s="487"/>
      <c r="B160" s="487"/>
      <c r="C160" s="487"/>
      <c r="D160" s="487"/>
      <c r="E160" s="487"/>
    </row>
    <row r="161" spans="1:5" x14ac:dyDescent="0.2">
      <c r="A161" s="487"/>
      <c r="B161" s="487"/>
      <c r="C161" s="487"/>
      <c r="D161" s="487"/>
      <c r="E161" s="487"/>
    </row>
    <row r="162" spans="1:5" x14ac:dyDescent="0.2">
      <c r="A162" s="487"/>
      <c r="B162" s="487"/>
      <c r="C162" s="487"/>
      <c r="D162" s="487"/>
      <c r="E162" s="487"/>
    </row>
    <row r="163" spans="1:5" x14ac:dyDescent="0.2">
      <c r="A163" s="487"/>
      <c r="B163" s="487"/>
      <c r="C163" s="487"/>
      <c r="D163" s="487"/>
      <c r="E163" s="487"/>
    </row>
    <row r="164" spans="1:5" x14ac:dyDescent="0.2">
      <c r="A164" s="487"/>
      <c r="B164" s="487"/>
      <c r="C164" s="487"/>
      <c r="D164" s="487"/>
      <c r="E164" s="487"/>
    </row>
    <row r="165" spans="1:5" x14ac:dyDescent="0.2">
      <c r="A165" s="487"/>
      <c r="B165" s="487"/>
      <c r="C165" s="487"/>
      <c r="D165" s="487"/>
      <c r="E165" s="487"/>
    </row>
    <row r="166" spans="1:5" x14ac:dyDescent="0.2">
      <c r="A166" s="487"/>
      <c r="B166" s="487"/>
      <c r="C166" s="487"/>
      <c r="D166" s="487"/>
      <c r="E166" s="487"/>
    </row>
    <row r="167" spans="1:5" x14ac:dyDescent="0.2">
      <c r="A167" s="487"/>
      <c r="B167" s="487"/>
      <c r="C167" s="487"/>
      <c r="D167" s="487"/>
      <c r="E167" s="487"/>
    </row>
    <row r="168" spans="1:5" x14ac:dyDescent="0.2">
      <c r="A168" s="487"/>
      <c r="B168" s="487"/>
      <c r="C168" s="487"/>
      <c r="D168" s="487"/>
      <c r="E168" s="487"/>
    </row>
    <row r="169" spans="1:5" x14ac:dyDescent="0.2">
      <c r="A169" s="487"/>
      <c r="B169" s="487"/>
      <c r="C169" s="487"/>
      <c r="D169" s="487"/>
      <c r="E169" s="487"/>
    </row>
    <row r="170" spans="1:5" x14ac:dyDescent="0.2">
      <c r="A170" s="487"/>
      <c r="B170" s="487"/>
      <c r="C170" s="487"/>
      <c r="D170" s="487"/>
      <c r="E170" s="487"/>
    </row>
    <row r="171" spans="1:5" x14ac:dyDescent="0.2">
      <c r="A171" s="487"/>
      <c r="B171" s="487"/>
      <c r="C171" s="487"/>
      <c r="D171" s="487"/>
      <c r="E171" s="487"/>
    </row>
    <row r="172" spans="1:5" x14ac:dyDescent="0.2">
      <c r="A172" s="487"/>
      <c r="B172" s="487"/>
      <c r="C172" s="487"/>
      <c r="D172" s="487"/>
      <c r="E172" s="487"/>
    </row>
    <row r="173" spans="1:5" x14ac:dyDescent="0.2">
      <c r="A173" s="487"/>
      <c r="B173" s="487"/>
      <c r="C173" s="487"/>
      <c r="D173" s="487"/>
      <c r="E173" s="487"/>
    </row>
    <row r="174" spans="1:5" x14ac:dyDescent="0.2">
      <c r="A174" s="487"/>
      <c r="B174" s="487"/>
      <c r="C174" s="487"/>
      <c r="D174" s="487"/>
      <c r="E174" s="487"/>
    </row>
    <row r="175" spans="1:5" x14ac:dyDescent="0.2">
      <c r="A175" s="487"/>
      <c r="B175" s="487"/>
      <c r="C175" s="487"/>
      <c r="D175" s="487"/>
      <c r="E175" s="487"/>
    </row>
    <row r="176" spans="1:5" x14ac:dyDescent="0.2">
      <c r="A176" s="487"/>
      <c r="B176" s="487"/>
      <c r="C176" s="487"/>
      <c r="D176" s="487"/>
      <c r="E176" s="487"/>
    </row>
    <row r="177" spans="1:5" x14ac:dyDescent="0.2">
      <c r="A177" s="487"/>
      <c r="B177" s="487"/>
      <c r="C177" s="487"/>
      <c r="D177" s="487"/>
      <c r="E177" s="487"/>
    </row>
    <row r="178" spans="1:5" x14ac:dyDescent="0.2">
      <c r="A178" s="487"/>
      <c r="B178" s="487"/>
      <c r="C178" s="487"/>
      <c r="D178" s="487"/>
      <c r="E178" s="487"/>
    </row>
    <row r="179" spans="1:5" x14ac:dyDescent="0.2">
      <c r="A179" s="487"/>
      <c r="B179" s="487"/>
      <c r="C179" s="487"/>
      <c r="D179" s="487"/>
      <c r="E179" s="487"/>
    </row>
    <row r="180" spans="1:5" x14ac:dyDescent="0.2">
      <c r="A180" s="487"/>
      <c r="B180" s="487"/>
      <c r="C180" s="487"/>
      <c r="D180" s="487"/>
      <c r="E180" s="487"/>
    </row>
    <row r="181" spans="1:5" x14ac:dyDescent="0.2">
      <c r="A181" s="487"/>
      <c r="B181" s="487"/>
      <c r="C181" s="487"/>
      <c r="D181" s="487"/>
      <c r="E181" s="487"/>
    </row>
    <row r="182" spans="1:5" x14ac:dyDescent="0.2">
      <c r="A182" s="487"/>
      <c r="B182" s="487"/>
      <c r="C182" s="487"/>
      <c r="D182" s="487"/>
      <c r="E182" s="487"/>
    </row>
    <row r="183" spans="1:5" x14ac:dyDescent="0.2">
      <c r="A183" s="487"/>
      <c r="B183" s="487"/>
      <c r="C183" s="487"/>
      <c r="D183" s="487"/>
      <c r="E183" s="487"/>
    </row>
    <row r="184" spans="1:5" x14ac:dyDescent="0.2">
      <c r="A184" s="487"/>
      <c r="B184" s="487"/>
      <c r="C184" s="487"/>
      <c r="D184" s="487"/>
      <c r="E184" s="487"/>
    </row>
    <row r="185" spans="1:5" x14ac:dyDescent="0.2">
      <c r="A185" s="487"/>
      <c r="B185" s="487"/>
      <c r="C185" s="487"/>
      <c r="D185" s="487"/>
      <c r="E185" s="487"/>
    </row>
    <row r="186" spans="1:5" x14ac:dyDescent="0.2">
      <c r="A186" s="487"/>
      <c r="B186" s="487"/>
      <c r="C186" s="487"/>
      <c r="D186" s="487"/>
      <c r="E186" s="487"/>
    </row>
    <row r="187" spans="1:5" x14ac:dyDescent="0.2">
      <c r="A187" s="487"/>
      <c r="B187" s="487"/>
      <c r="C187" s="487"/>
      <c r="D187" s="487"/>
      <c r="E187" s="487"/>
    </row>
    <row r="188" spans="1:5" x14ac:dyDescent="0.2">
      <c r="A188" s="487"/>
      <c r="B188" s="487"/>
      <c r="C188" s="487"/>
      <c r="D188" s="487"/>
      <c r="E188" s="487"/>
    </row>
    <row r="189" spans="1:5" x14ac:dyDescent="0.2">
      <c r="A189" s="487"/>
      <c r="B189" s="487"/>
      <c r="C189" s="487"/>
      <c r="D189" s="487"/>
      <c r="E189" s="487"/>
    </row>
    <row r="190" spans="1:5" x14ac:dyDescent="0.2">
      <c r="A190" s="487"/>
      <c r="B190" s="487"/>
      <c r="C190" s="487"/>
      <c r="D190" s="487"/>
      <c r="E190" s="487"/>
    </row>
    <row r="191" spans="1:5" x14ac:dyDescent="0.2">
      <c r="A191" s="487"/>
      <c r="B191" s="487"/>
      <c r="C191" s="487"/>
      <c r="D191" s="487"/>
      <c r="E191" s="487"/>
    </row>
    <row r="192" spans="1:5" x14ac:dyDescent="0.2">
      <c r="A192" s="487"/>
      <c r="B192" s="487"/>
      <c r="C192" s="487"/>
      <c r="D192" s="487"/>
      <c r="E192" s="487"/>
    </row>
    <row r="193" spans="1:5" x14ac:dyDescent="0.2">
      <c r="A193" s="487"/>
      <c r="B193" s="487"/>
      <c r="C193" s="487"/>
      <c r="D193" s="487"/>
      <c r="E193" s="487"/>
    </row>
    <row r="194" spans="1:5" x14ac:dyDescent="0.2">
      <c r="A194" s="487"/>
      <c r="B194" s="487"/>
      <c r="C194" s="487"/>
      <c r="D194" s="487"/>
      <c r="E194" s="487"/>
    </row>
    <row r="195" spans="1:5" x14ac:dyDescent="0.2">
      <c r="A195" s="487"/>
      <c r="B195" s="487"/>
      <c r="C195" s="487"/>
      <c r="D195" s="487"/>
      <c r="E195" s="487"/>
    </row>
    <row r="196" spans="1:5" x14ac:dyDescent="0.2">
      <c r="A196" s="487"/>
      <c r="B196" s="487"/>
      <c r="C196" s="487"/>
      <c r="D196" s="487"/>
      <c r="E196" s="487"/>
    </row>
    <row r="197" spans="1:5" x14ac:dyDescent="0.2">
      <c r="A197" s="487"/>
      <c r="B197" s="487"/>
      <c r="C197" s="487"/>
      <c r="D197" s="487"/>
      <c r="E197" s="487"/>
    </row>
    <row r="198" spans="1:5" x14ac:dyDescent="0.2">
      <c r="A198" s="487"/>
      <c r="B198" s="487"/>
      <c r="C198" s="487"/>
      <c r="D198" s="487"/>
      <c r="E198" s="487"/>
    </row>
    <row r="199" spans="1:5" x14ac:dyDescent="0.2">
      <c r="A199" s="487"/>
      <c r="B199" s="487"/>
      <c r="C199" s="487"/>
      <c r="D199" s="487"/>
      <c r="E199" s="487"/>
    </row>
    <row r="200" spans="1:5" x14ac:dyDescent="0.2">
      <c r="A200" s="487"/>
      <c r="B200" s="487"/>
      <c r="C200" s="487"/>
      <c r="D200" s="487"/>
      <c r="E200" s="487"/>
    </row>
    <row r="201" spans="1:5" x14ac:dyDescent="0.2">
      <c r="A201" s="487"/>
      <c r="B201" s="487"/>
      <c r="C201" s="487"/>
      <c r="D201" s="487"/>
      <c r="E201" s="487"/>
    </row>
    <row r="202" spans="1:5" x14ac:dyDescent="0.2">
      <c r="A202" s="487"/>
      <c r="B202" s="487"/>
      <c r="C202" s="487"/>
      <c r="D202" s="487"/>
      <c r="E202" s="487"/>
    </row>
    <row r="203" spans="1:5" x14ac:dyDescent="0.2">
      <c r="A203" s="487"/>
      <c r="B203" s="487"/>
      <c r="C203" s="487"/>
      <c r="D203" s="487"/>
      <c r="E203" s="487"/>
    </row>
    <row r="204" spans="1:5" x14ac:dyDescent="0.2">
      <c r="A204" s="487"/>
      <c r="B204" s="487"/>
      <c r="C204" s="487"/>
      <c r="D204" s="487"/>
      <c r="E204" s="487"/>
    </row>
    <row r="205" spans="1:5" x14ac:dyDescent="0.2">
      <c r="A205" s="487"/>
      <c r="B205" s="487"/>
      <c r="C205" s="487"/>
      <c r="D205" s="487"/>
      <c r="E205" s="487"/>
    </row>
    <row r="206" spans="1:5" x14ac:dyDescent="0.2">
      <c r="A206" s="487"/>
      <c r="B206" s="487"/>
      <c r="C206" s="487"/>
      <c r="D206" s="487"/>
      <c r="E206" s="487"/>
    </row>
    <row r="207" spans="1:5" x14ac:dyDescent="0.2">
      <c r="A207" s="487"/>
      <c r="B207" s="487"/>
      <c r="C207" s="487"/>
      <c r="D207" s="487"/>
      <c r="E207" s="487"/>
    </row>
    <row r="208" spans="1:5" x14ac:dyDescent="0.2">
      <c r="A208" s="487"/>
      <c r="B208" s="487"/>
      <c r="C208" s="487"/>
      <c r="D208" s="487"/>
      <c r="E208" s="487"/>
    </row>
    <row r="209" spans="1:5" x14ac:dyDescent="0.2">
      <c r="A209" s="487"/>
      <c r="B209" s="487"/>
      <c r="C209" s="487"/>
      <c r="D209" s="487"/>
      <c r="E209" s="487"/>
    </row>
    <row r="210" spans="1:5" x14ac:dyDescent="0.2">
      <c r="A210" s="487"/>
      <c r="B210" s="487"/>
      <c r="C210" s="487"/>
      <c r="D210" s="487"/>
      <c r="E210" s="487"/>
    </row>
    <row r="211" spans="1:5" x14ac:dyDescent="0.2">
      <c r="A211" s="487"/>
      <c r="B211" s="487"/>
      <c r="C211" s="487"/>
      <c r="D211" s="487"/>
      <c r="E211" s="487"/>
    </row>
    <row r="212" spans="1:5" x14ac:dyDescent="0.2">
      <c r="A212" s="487"/>
      <c r="B212" s="487"/>
      <c r="C212" s="487"/>
      <c r="D212" s="487"/>
      <c r="E212" s="487"/>
    </row>
    <row r="213" spans="1:5" x14ac:dyDescent="0.2">
      <c r="A213" s="487"/>
      <c r="B213" s="487"/>
      <c r="C213" s="487"/>
      <c r="D213" s="487"/>
      <c r="E213" s="487"/>
    </row>
    <row r="214" spans="1:5" x14ac:dyDescent="0.2">
      <c r="A214" s="487"/>
      <c r="B214" s="487"/>
      <c r="C214" s="487"/>
      <c r="D214" s="487"/>
      <c r="E214" s="487"/>
    </row>
    <row r="215" spans="1:5" x14ac:dyDescent="0.2">
      <c r="A215" s="487"/>
      <c r="B215" s="487"/>
      <c r="C215" s="487"/>
      <c r="D215" s="487"/>
      <c r="E215" s="487"/>
    </row>
    <row r="216" spans="1:5" x14ac:dyDescent="0.2">
      <c r="A216" s="487"/>
      <c r="B216" s="487"/>
      <c r="C216" s="487"/>
      <c r="D216" s="487"/>
      <c r="E216" s="487"/>
    </row>
    <row r="217" spans="1:5" x14ac:dyDescent="0.2">
      <c r="A217" s="487"/>
      <c r="B217" s="487"/>
      <c r="C217" s="487"/>
      <c r="D217" s="487"/>
      <c r="E217" s="487"/>
    </row>
    <row r="218" spans="1:5" x14ac:dyDescent="0.2">
      <c r="A218" s="487"/>
      <c r="B218" s="487"/>
      <c r="C218" s="487"/>
      <c r="D218" s="487"/>
      <c r="E218" s="487"/>
    </row>
    <row r="219" spans="1:5" x14ac:dyDescent="0.2">
      <c r="A219" s="487"/>
      <c r="B219" s="487"/>
      <c r="C219" s="487"/>
      <c r="D219" s="487"/>
      <c r="E219" s="487"/>
    </row>
    <row r="220" spans="1:5" x14ac:dyDescent="0.2">
      <c r="A220" s="487"/>
      <c r="B220" s="487"/>
      <c r="C220" s="487"/>
      <c r="D220" s="487"/>
      <c r="E220" s="487"/>
    </row>
    <row r="221" spans="1:5" x14ac:dyDescent="0.2">
      <c r="A221" s="487"/>
      <c r="B221" s="487"/>
      <c r="C221" s="487"/>
      <c r="D221" s="487"/>
      <c r="E221" s="487"/>
    </row>
    <row r="222" spans="1:5" x14ac:dyDescent="0.2">
      <c r="A222" s="487"/>
      <c r="B222" s="487"/>
      <c r="C222" s="487"/>
      <c r="D222" s="487"/>
      <c r="E222" s="487"/>
    </row>
    <row r="223" spans="1:5" x14ac:dyDescent="0.2">
      <c r="A223" s="487"/>
      <c r="B223" s="487"/>
      <c r="C223" s="487"/>
      <c r="D223" s="487"/>
      <c r="E223" s="487"/>
    </row>
    <row r="224" spans="1:5" x14ac:dyDescent="0.2">
      <c r="A224" s="487"/>
      <c r="B224" s="487"/>
      <c r="C224" s="487"/>
      <c r="D224" s="487"/>
      <c r="E224" s="487"/>
    </row>
    <row r="225" spans="1:5" x14ac:dyDescent="0.2">
      <c r="A225" s="487"/>
      <c r="B225" s="487"/>
      <c r="C225" s="487"/>
      <c r="D225" s="487"/>
      <c r="E225" s="487"/>
    </row>
    <row r="226" spans="1:5" x14ac:dyDescent="0.2">
      <c r="A226" s="487"/>
      <c r="B226" s="487"/>
      <c r="C226" s="487"/>
      <c r="D226" s="487"/>
      <c r="E226" s="487"/>
    </row>
    <row r="227" spans="1:5" x14ac:dyDescent="0.2">
      <c r="A227" s="487"/>
      <c r="B227" s="487"/>
      <c r="C227" s="487"/>
      <c r="D227" s="487"/>
      <c r="E227" s="487"/>
    </row>
    <row r="228" spans="1:5" x14ac:dyDescent="0.2">
      <c r="A228" s="487"/>
      <c r="B228" s="487"/>
      <c r="C228" s="487"/>
      <c r="D228" s="487"/>
      <c r="E228" s="487"/>
    </row>
    <row r="229" spans="1:5" x14ac:dyDescent="0.2">
      <c r="A229" s="487"/>
      <c r="B229" s="487"/>
      <c r="C229" s="487"/>
      <c r="D229" s="487"/>
      <c r="E229" s="487"/>
    </row>
    <row r="230" spans="1:5" x14ac:dyDescent="0.2">
      <c r="A230" s="487"/>
      <c r="B230" s="487"/>
      <c r="C230" s="487"/>
      <c r="D230" s="487"/>
      <c r="E230" s="487"/>
    </row>
    <row r="231" spans="1:5" x14ac:dyDescent="0.2">
      <c r="A231" s="487"/>
      <c r="B231" s="487"/>
      <c r="C231" s="487"/>
      <c r="D231" s="487"/>
      <c r="E231" s="487"/>
    </row>
    <row r="232" spans="1:5" x14ac:dyDescent="0.2">
      <c r="A232" s="487"/>
      <c r="B232" s="487"/>
      <c r="C232" s="487"/>
      <c r="D232" s="487"/>
      <c r="E232" s="487"/>
    </row>
    <row r="233" spans="1:5" x14ac:dyDescent="0.2">
      <c r="A233" s="487"/>
      <c r="B233" s="487"/>
      <c r="C233" s="487"/>
      <c r="D233" s="487"/>
      <c r="E233" s="487"/>
    </row>
    <row r="234" spans="1:5" x14ac:dyDescent="0.2">
      <c r="A234" s="487"/>
      <c r="B234" s="487"/>
      <c r="C234" s="487"/>
      <c r="D234" s="487"/>
      <c r="E234" s="487"/>
    </row>
    <row r="235" spans="1:5" x14ac:dyDescent="0.2">
      <c r="A235" s="487"/>
      <c r="B235" s="487"/>
      <c r="C235" s="487"/>
      <c r="D235" s="487"/>
      <c r="E235" s="487"/>
    </row>
    <row r="236" spans="1:5" x14ac:dyDescent="0.2">
      <c r="A236" s="487"/>
      <c r="B236" s="487"/>
      <c r="C236" s="487"/>
      <c r="D236" s="487"/>
      <c r="E236" s="487"/>
    </row>
    <row r="237" spans="1:5" x14ac:dyDescent="0.2">
      <c r="A237" s="487"/>
      <c r="B237" s="487"/>
      <c r="C237" s="487"/>
      <c r="D237" s="487"/>
      <c r="E237" s="487"/>
    </row>
    <row r="238" spans="1:5" x14ac:dyDescent="0.2">
      <c r="A238" s="487"/>
      <c r="B238" s="487"/>
      <c r="C238" s="487"/>
      <c r="D238" s="487"/>
      <c r="E238" s="487"/>
    </row>
    <row r="239" spans="1:5" x14ac:dyDescent="0.2">
      <c r="A239" s="487"/>
      <c r="B239" s="487"/>
      <c r="C239" s="487"/>
      <c r="D239" s="487"/>
      <c r="E239" s="487"/>
    </row>
    <row r="240" spans="1:5" x14ac:dyDescent="0.2">
      <c r="A240" s="487"/>
      <c r="B240" s="487"/>
      <c r="C240" s="487"/>
      <c r="D240" s="487"/>
      <c r="E240" s="487"/>
    </row>
    <row r="241" spans="1:5" x14ac:dyDescent="0.2">
      <c r="A241" s="487"/>
      <c r="B241" s="487"/>
      <c r="C241" s="487"/>
      <c r="D241" s="487"/>
      <c r="E241" s="487"/>
    </row>
    <row r="242" spans="1:5" x14ac:dyDescent="0.2">
      <c r="A242" s="487"/>
      <c r="B242" s="487"/>
      <c r="C242" s="487"/>
      <c r="D242" s="487"/>
      <c r="E242" s="487"/>
    </row>
    <row r="243" spans="1:5" x14ac:dyDescent="0.2">
      <c r="A243" s="487"/>
      <c r="B243" s="487"/>
      <c r="C243" s="487"/>
      <c r="D243" s="487"/>
      <c r="E243" s="487"/>
    </row>
    <row r="244" spans="1:5" x14ac:dyDescent="0.2">
      <c r="A244" s="487"/>
      <c r="B244" s="487"/>
      <c r="C244" s="487"/>
      <c r="D244" s="487"/>
      <c r="E244" s="487"/>
    </row>
    <row r="245" spans="1:5" x14ac:dyDescent="0.2">
      <c r="A245" s="487"/>
      <c r="B245" s="487"/>
      <c r="C245" s="487"/>
      <c r="D245" s="487"/>
      <c r="E245" s="487"/>
    </row>
    <row r="246" spans="1:5" x14ac:dyDescent="0.2">
      <c r="A246" s="487"/>
      <c r="B246" s="487"/>
      <c r="C246" s="487"/>
      <c r="D246" s="487"/>
      <c r="E246" s="487"/>
    </row>
    <row r="247" spans="1:5" x14ac:dyDescent="0.2">
      <c r="A247" s="487"/>
      <c r="B247" s="487"/>
      <c r="C247" s="487"/>
      <c r="D247" s="487"/>
      <c r="E247" s="487"/>
    </row>
    <row r="248" spans="1:5" x14ac:dyDescent="0.2">
      <c r="A248" s="487"/>
      <c r="B248" s="487"/>
      <c r="C248" s="487"/>
      <c r="D248" s="487"/>
      <c r="E248" s="487"/>
    </row>
    <row r="249" spans="1:5" x14ac:dyDescent="0.2">
      <c r="A249" s="487"/>
      <c r="B249" s="487"/>
      <c r="C249" s="487"/>
      <c r="D249" s="487"/>
      <c r="E249" s="487"/>
    </row>
    <row r="250" spans="1:5" x14ac:dyDescent="0.2">
      <c r="A250" s="487"/>
      <c r="B250" s="487"/>
      <c r="C250" s="487"/>
      <c r="D250" s="487"/>
      <c r="E250" s="487"/>
    </row>
    <row r="251" spans="1:5" x14ac:dyDescent="0.2">
      <c r="A251" s="487"/>
      <c r="B251" s="487"/>
      <c r="C251" s="487"/>
      <c r="D251" s="487"/>
      <c r="E251" s="487"/>
    </row>
    <row r="252" spans="1:5" x14ac:dyDescent="0.2">
      <c r="A252" s="487"/>
      <c r="B252" s="487"/>
      <c r="C252" s="487"/>
      <c r="D252" s="487"/>
      <c r="E252" s="487"/>
    </row>
    <row r="253" spans="1:5" x14ac:dyDescent="0.2">
      <c r="A253" s="487"/>
      <c r="B253" s="487"/>
      <c r="C253" s="487"/>
      <c r="D253" s="487"/>
      <c r="E253" s="487"/>
    </row>
    <row r="254" spans="1:5" x14ac:dyDescent="0.2">
      <c r="A254" s="487"/>
      <c r="B254" s="487"/>
      <c r="C254" s="487"/>
      <c r="D254" s="487"/>
      <c r="E254" s="487"/>
    </row>
    <row r="255" spans="1:5" x14ac:dyDescent="0.2">
      <c r="A255" s="487"/>
      <c r="B255" s="487"/>
      <c r="C255" s="487"/>
      <c r="D255" s="487"/>
      <c r="E255" s="487"/>
    </row>
    <row r="256" spans="1:5" x14ac:dyDescent="0.2">
      <c r="A256" s="487"/>
      <c r="B256" s="487"/>
      <c r="C256" s="487"/>
      <c r="D256" s="487"/>
      <c r="E256" s="487"/>
    </row>
    <row r="257" spans="1:5" x14ac:dyDescent="0.2">
      <c r="A257" s="487"/>
      <c r="B257" s="487"/>
      <c r="C257" s="487"/>
      <c r="D257" s="487"/>
      <c r="E257" s="487"/>
    </row>
    <row r="258" spans="1:5" x14ac:dyDescent="0.2">
      <c r="A258" s="487"/>
      <c r="B258" s="487"/>
      <c r="C258" s="487"/>
      <c r="D258" s="487"/>
      <c r="E258" s="487"/>
    </row>
    <row r="259" spans="1:5" x14ac:dyDescent="0.2">
      <c r="A259" s="487"/>
      <c r="B259" s="487"/>
      <c r="C259" s="487"/>
      <c r="D259" s="487"/>
      <c r="E259" s="487"/>
    </row>
    <row r="260" spans="1:5" x14ac:dyDescent="0.2">
      <c r="A260" s="487"/>
      <c r="B260" s="487"/>
      <c r="C260" s="487"/>
      <c r="D260" s="487"/>
      <c r="E260" s="487"/>
    </row>
    <row r="261" spans="1:5" x14ac:dyDescent="0.2">
      <c r="A261" s="487"/>
      <c r="B261" s="487"/>
      <c r="C261" s="487"/>
      <c r="D261" s="487"/>
      <c r="E261" s="487"/>
    </row>
    <row r="262" spans="1:5" x14ac:dyDescent="0.2">
      <c r="A262" s="487"/>
      <c r="B262" s="487"/>
      <c r="C262" s="487"/>
      <c r="D262" s="487"/>
      <c r="E262" s="487"/>
    </row>
    <row r="263" spans="1:5" x14ac:dyDescent="0.2">
      <c r="A263" s="487"/>
      <c r="B263" s="487"/>
      <c r="C263" s="487"/>
      <c r="D263" s="487"/>
      <c r="E263" s="487"/>
    </row>
    <row r="264" spans="1:5" x14ac:dyDescent="0.2">
      <c r="A264" s="487"/>
      <c r="B264" s="487"/>
      <c r="C264" s="487"/>
      <c r="D264" s="487"/>
      <c r="E264" s="487"/>
    </row>
    <row r="265" spans="1:5" x14ac:dyDescent="0.2">
      <c r="A265" s="487"/>
      <c r="B265" s="487"/>
      <c r="C265" s="487"/>
      <c r="D265" s="487"/>
      <c r="E265" s="487"/>
    </row>
    <row r="266" spans="1:5" x14ac:dyDescent="0.2">
      <c r="A266" s="487"/>
      <c r="B266" s="487"/>
      <c r="C266" s="487"/>
      <c r="D266" s="487"/>
      <c r="E266" s="487"/>
    </row>
    <row r="267" spans="1:5" x14ac:dyDescent="0.2">
      <c r="A267" s="487"/>
      <c r="B267" s="487"/>
      <c r="C267" s="487"/>
      <c r="D267" s="487"/>
      <c r="E267" s="487"/>
    </row>
    <row r="268" spans="1:5" x14ac:dyDescent="0.2">
      <c r="A268" s="487"/>
      <c r="B268" s="487"/>
      <c r="C268" s="487"/>
      <c r="D268" s="487"/>
      <c r="E268" s="487"/>
    </row>
    <row r="269" spans="1:5" x14ac:dyDescent="0.2">
      <c r="A269" s="487"/>
      <c r="B269" s="487"/>
      <c r="C269" s="487"/>
      <c r="D269" s="487"/>
      <c r="E269" s="487"/>
    </row>
    <row r="270" spans="1:5" x14ac:dyDescent="0.2">
      <c r="A270" s="487"/>
      <c r="B270" s="487"/>
      <c r="C270" s="487"/>
      <c r="D270" s="487"/>
      <c r="E270" s="487"/>
    </row>
    <row r="271" spans="1:5" x14ac:dyDescent="0.2">
      <c r="A271" s="487"/>
      <c r="B271" s="487"/>
      <c r="C271" s="487"/>
      <c r="D271" s="487"/>
      <c r="E271" s="487"/>
    </row>
    <row r="272" spans="1:5" x14ac:dyDescent="0.2">
      <c r="A272" s="487"/>
      <c r="B272" s="487"/>
      <c r="C272" s="487"/>
      <c r="D272" s="487"/>
      <c r="E272" s="487"/>
    </row>
    <row r="273" spans="1:5" x14ac:dyDescent="0.2">
      <c r="A273" s="487"/>
      <c r="B273" s="487"/>
      <c r="C273" s="487"/>
      <c r="D273" s="487"/>
      <c r="E273" s="487"/>
    </row>
    <row r="274" spans="1:5" x14ac:dyDescent="0.2">
      <c r="A274" s="487"/>
      <c r="B274" s="487"/>
      <c r="C274" s="487"/>
      <c r="D274" s="487"/>
      <c r="E274" s="487"/>
    </row>
    <row r="275" spans="1:5" x14ac:dyDescent="0.2">
      <c r="A275" s="487"/>
      <c r="B275" s="487"/>
      <c r="C275" s="487"/>
      <c r="D275" s="487"/>
      <c r="E275" s="487"/>
    </row>
    <row r="276" spans="1:5" x14ac:dyDescent="0.2">
      <c r="A276" s="487"/>
      <c r="B276" s="487"/>
      <c r="C276" s="487"/>
      <c r="D276" s="487"/>
      <c r="E276" s="487"/>
    </row>
    <row r="277" spans="1:5" x14ac:dyDescent="0.2">
      <c r="A277" s="487"/>
      <c r="B277" s="487"/>
      <c r="C277" s="487"/>
      <c r="D277" s="487"/>
      <c r="E277" s="487"/>
    </row>
    <row r="278" spans="1:5" x14ac:dyDescent="0.2">
      <c r="A278" s="487"/>
      <c r="B278" s="487"/>
      <c r="C278" s="487"/>
      <c r="D278" s="487"/>
      <c r="E278" s="487"/>
    </row>
    <row r="279" spans="1:5" x14ac:dyDescent="0.2">
      <c r="A279" s="487"/>
      <c r="B279" s="487"/>
      <c r="C279" s="487"/>
      <c r="D279" s="487"/>
      <c r="E279" s="487"/>
    </row>
    <row r="280" spans="1:5" x14ac:dyDescent="0.2">
      <c r="A280" s="487"/>
      <c r="B280" s="487"/>
      <c r="C280" s="487"/>
      <c r="D280" s="487"/>
      <c r="E280" s="487"/>
    </row>
    <row r="281" spans="1:5" x14ac:dyDescent="0.2">
      <c r="A281" s="487"/>
      <c r="B281" s="487"/>
      <c r="C281" s="487"/>
      <c r="D281" s="487"/>
      <c r="E281" s="487"/>
    </row>
    <row r="282" spans="1:5" x14ac:dyDescent="0.2">
      <c r="A282" s="487"/>
      <c r="B282" s="487"/>
      <c r="C282" s="487"/>
      <c r="D282" s="487"/>
      <c r="E282" s="487"/>
    </row>
    <row r="283" spans="1:5" x14ac:dyDescent="0.2">
      <c r="A283" s="487"/>
      <c r="B283" s="487"/>
      <c r="C283" s="487"/>
      <c r="D283" s="487"/>
      <c r="E283" s="487"/>
    </row>
    <row r="284" spans="1:5" x14ac:dyDescent="0.2">
      <c r="A284" s="487"/>
      <c r="B284" s="487"/>
      <c r="C284" s="487"/>
      <c r="D284" s="487"/>
      <c r="E284" s="487"/>
    </row>
    <row r="285" spans="1:5" x14ac:dyDescent="0.2">
      <c r="A285" s="487"/>
      <c r="B285" s="487"/>
      <c r="C285" s="487"/>
      <c r="D285" s="487"/>
      <c r="E285" s="487"/>
    </row>
    <row r="286" spans="1:5" x14ac:dyDescent="0.2">
      <c r="A286" s="487"/>
      <c r="B286" s="487"/>
      <c r="C286" s="487"/>
      <c r="D286" s="487"/>
      <c r="E286" s="487"/>
    </row>
  </sheetData>
  <hyperlinks>
    <hyperlink ref="B26" r:id="rId1"/>
  </hyperlinks>
  <printOptions horizontalCentered="1"/>
  <pageMargins left="0.39370078740157483" right="0.39370078740157483" top="0.59055118110236227" bottom="0.59055118110236227" header="0.31496062992125984" footer="0.31496062992125984"/>
  <pageSetup paperSize="9" scale="94" fitToHeight="2" orientation="portrait" r:id="rId2"/>
  <headerFooter>
    <oddFooter>&amp;C&amp;8Seite &amp;P von &amp;N</oddFooter>
  </headerFooter>
  <rowBreaks count="1" manualBreakCount="1">
    <brk id="9" max="1" man="1"/>
  </rowBreaks>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K59"/>
  <sheetViews>
    <sheetView showGridLines="0" zoomScaleNormal="100" workbookViewId="0"/>
  </sheetViews>
  <sheetFormatPr baseColWidth="10" defaultRowHeight="16.5" customHeight="1" x14ac:dyDescent="0.2"/>
  <cols>
    <col min="1" max="1" width="2.7109375" style="523" customWidth="1"/>
    <col min="2" max="2" width="17.28515625" style="523" customWidth="1"/>
    <col min="3" max="3" width="23.28515625" style="523" customWidth="1"/>
    <col min="4" max="5" width="11.42578125" style="523" customWidth="1"/>
    <col min="6" max="8" width="11.42578125" style="523"/>
    <col min="9" max="9" width="15.7109375" style="523" customWidth="1"/>
    <col min="10" max="256" width="11.42578125" style="523"/>
    <col min="257" max="257" width="2.7109375" style="523" customWidth="1"/>
    <col min="258" max="258" width="17.28515625" style="523" customWidth="1"/>
    <col min="259" max="259" width="23.28515625" style="523" customWidth="1"/>
    <col min="260" max="261" width="11.42578125" style="523" customWidth="1"/>
    <col min="262" max="264" width="11.42578125" style="523"/>
    <col min="265" max="265" width="15.7109375" style="523" customWidth="1"/>
    <col min="266" max="512" width="11.42578125" style="523"/>
    <col min="513" max="513" width="2.7109375" style="523" customWidth="1"/>
    <col min="514" max="514" width="17.28515625" style="523" customWidth="1"/>
    <col min="515" max="515" width="23.28515625" style="523" customWidth="1"/>
    <col min="516" max="517" width="11.42578125" style="523" customWidth="1"/>
    <col min="518" max="520" width="11.42578125" style="523"/>
    <col min="521" max="521" width="15.7109375" style="523" customWidth="1"/>
    <col min="522" max="768" width="11.42578125" style="523"/>
    <col min="769" max="769" width="2.7109375" style="523" customWidth="1"/>
    <col min="770" max="770" width="17.28515625" style="523" customWidth="1"/>
    <col min="771" max="771" width="23.28515625" style="523" customWidth="1"/>
    <col min="772" max="773" width="11.42578125" style="523" customWidth="1"/>
    <col min="774" max="776" width="11.42578125" style="523"/>
    <col min="777" max="777" width="15.7109375" style="523" customWidth="1"/>
    <col min="778" max="1024" width="11.42578125" style="523"/>
    <col min="1025" max="1025" width="2.7109375" style="523" customWidth="1"/>
    <col min="1026" max="1026" width="17.28515625" style="523" customWidth="1"/>
    <col min="1027" max="1027" width="23.28515625" style="523" customWidth="1"/>
    <col min="1028" max="1029" width="11.42578125" style="523" customWidth="1"/>
    <col min="1030" max="1032" width="11.42578125" style="523"/>
    <col min="1033" max="1033" width="15.7109375" style="523" customWidth="1"/>
    <col min="1034" max="1280" width="11.42578125" style="523"/>
    <col min="1281" max="1281" width="2.7109375" style="523" customWidth="1"/>
    <col min="1282" max="1282" width="17.28515625" style="523" customWidth="1"/>
    <col min="1283" max="1283" width="23.28515625" style="523" customWidth="1"/>
    <col min="1284" max="1285" width="11.42578125" style="523" customWidth="1"/>
    <col min="1286" max="1288" width="11.42578125" style="523"/>
    <col min="1289" max="1289" width="15.7109375" style="523" customWidth="1"/>
    <col min="1290" max="1536" width="11.42578125" style="523"/>
    <col min="1537" max="1537" width="2.7109375" style="523" customWidth="1"/>
    <col min="1538" max="1538" width="17.28515625" style="523" customWidth="1"/>
    <col min="1539" max="1539" width="23.28515625" style="523" customWidth="1"/>
    <col min="1540" max="1541" width="11.42578125" style="523" customWidth="1"/>
    <col min="1542" max="1544" width="11.42578125" style="523"/>
    <col min="1545" max="1545" width="15.7109375" style="523" customWidth="1"/>
    <col min="1546" max="1792" width="11.42578125" style="523"/>
    <col min="1793" max="1793" width="2.7109375" style="523" customWidth="1"/>
    <col min="1794" max="1794" width="17.28515625" style="523" customWidth="1"/>
    <col min="1795" max="1795" width="23.28515625" style="523" customWidth="1"/>
    <col min="1796" max="1797" width="11.42578125" style="523" customWidth="1"/>
    <col min="1798" max="1800" width="11.42578125" style="523"/>
    <col min="1801" max="1801" width="15.7109375" style="523" customWidth="1"/>
    <col min="1802" max="2048" width="11.42578125" style="523"/>
    <col min="2049" max="2049" width="2.7109375" style="523" customWidth="1"/>
    <col min="2050" max="2050" width="17.28515625" style="523" customWidth="1"/>
    <col min="2051" max="2051" width="23.28515625" style="523" customWidth="1"/>
    <col min="2052" max="2053" width="11.42578125" style="523" customWidth="1"/>
    <col min="2054" max="2056" width="11.42578125" style="523"/>
    <col min="2057" max="2057" width="15.7109375" style="523" customWidth="1"/>
    <col min="2058" max="2304" width="11.42578125" style="523"/>
    <col min="2305" max="2305" width="2.7109375" style="523" customWidth="1"/>
    <col min="2306" max="2306" width="17.28515625" style="523" customWidth="1"/>
    <col min="2307" max="2307" width="23.28515625" style="523" customWidth="1"/>
    <col min="2308" max="2309" width="11.42578125" style="523" customWidth="1"/>
    <col min="2310" max="2312" width="11.42578125" style="523"/>
    <col min="2313" max="2313" width="15.7109375" style="523" customWidth="1"/>
    <col min="2314" max="2560" width="11.42578125" style="523"/>
    <col min="2561" max="2561" width="2.7109375" style="523" customWidth="1"/>
    <col min="2562" max="2562" width="17.28515625" style="523" customWidth="1"/>
    <col min="2563" max="2563" width="23.28515625" style="523" customWidth="1"/>
    <col min="2564" max="2565" width="11.42578125" style="523" customWidth="1"/>
    <col min="2566" max="2568" width="11.42578125" style="523"/>
    <col min="2569" max="2569" width="15.7109375" style="523" customWidth="1"/>
    <col min="2570" max="2816" width="11.42578125" style="523"/>
    <col min="2817" max="2817" width="2.7109375" style="523" customWidth="1"/>
    <col min="2818" max="2818" width="17.28515625" style="523" customWidth="1"/>
    <col min="2819" max="2819" width="23.28515625" style="523" customWidth="1"/>
    <col min="2820" max="2821" width="11.42578125" style="523" customWidth="1"/>
    <col min="2822" max="2824" width="11.42578125" style="523"/>
    <col min="2825" max="2825" width="15.7109375" style="523" customWidth="1"/>
    <col min="2826" max="3072" width="11.42578125" style="523"/>
    <col min="3073" max="3073" width="2.7109375" style="523" customWidth="1"/>
    <col min="3074" max="3074" width="17.28515625" style="523" customWidth="1"/>
    <col min="3075" max="3075" width="23.28515625" style="523" customWidth="1"/>
    <col min="3076" max="3077" width="11.42578125" style="523" customWidth="1"/>
    <col min="3078" max="3080" width="11.42578125" style="523"/>
    <col min="3081" max="3081" width="15.7109375" style="523" customWidth="1"/>
    <col min="3082" max="3328" width="11.42578125" style="523"/>
    <col min="3329" max="3329" width="2.7109375" style="523" customWidth="1"/>
    <col min="3330" max="3330" width="17.28515625" style="523" customWidth="1"/>
    <col min="3331" max="3331" width="23.28515625" style="523" customWidth="1"/>
    <col min="3332" max="3333" width="11.42578125" style="523" customWidth="1"/>
    <col min="3334" max="3336" width="11.42578125" style="523"/>
    <col min="3337" max="3337" width="15.7109375" style="523" customWidth="1"/>
    <col min="3338" max="3584" width="11.42578125" style="523"/>
    <col min="3585" max="3585" width="2.7109375" style="523" customWidth="1"/>
    <col min="3586" max="3586" width="17.28515625" style="523" customWidth="1"/>
    <col min="3587" max="3587" width="23.28515625" style="523" customWidth="1"/>
    <col min="3588" max="3589" width="11.42578125" style="523" customWidth="1"/>
    <col min="3590" max="3592" width="11.42578125" style="523"/>
    <col min="3593" max="3593" width="15.7109375" style="523" customWidth="1"/>
    <col min="3594" max="3840" width="11.42578125" style="523"/>
    <col min="3841" max="3841" width="2.7109375" style="523" customWidth="1"/>
    <col min="3842" max="3842" width="17.28515625" style="523" customWidth="1"/>
    <col min="3843" max="3843" width="23.28515625" style="523" customWidth="1"/>
    <col min="3844" max="3845" width="11.42578125" style="523" customWidth="1"/>
    <col min="3846" max="3848" width="11.42578125" style="523"/>
    <col min="3849" max="3849" width="15.7109375" style="523" customWidth="1"/>
    <col min="3850" max="4096" width="11.42578125" style="523"/>
    <col min="4097" max="4097" width="2.7109375" style="523" customWidth="1"/>
    <col min="4098" max="4098" width="17.28515625" style="523" customWidth="1"/>
    <col min="4099" max="4099" width="23.28515625" style="523" customWidth="1"/>
    <col min="4100" max="4101" width="11.42578125" style="523" customWidth="1"/>
    <col min="4102" max="4104" width="11.42578125" style="523"/>
    <col min="4105" max="4105" width="15.7109375" style="523" customWidth="1"/>
    <col min="4106" max="4352" width="11.42578125" style="523"/>
    <col min="4353" max="4353" width="2.7109375" style="523" customWidth="1"/>
    <col min="4354" max="4354" width="17.28515625" style="523" customWidth="1"/>
    <col min="4355" max="4355" width="23.28515625" style="523" customWidth="1"/>
    <col min="4356" max="4357" width="11.42578125" style="523" customWidth="1"/>
    <col min="4358" max="4360" width="11.42578125" style="523"/>
    <col min="4361" max="4361" width="15.7109375" style="523" customWidth="1"/>
    <col min="4362" max="4608" width="11.42578125" style="523"/>
    <col min="4609" max="4609" width="2.7109375" style="523" customWidth="1"/>
    <col min="4610" max="4610" width="17.28515625" style="523" customWidth="1"/>
    <col min="4611" max="4611" width="23.28515625" style="523" customWidth="1"/>
    <col min="4612" max="4613" width="11.42578125" style="523" customWidth="1"/>
    <col min="4614" max="4616" width="11.42578125" style="523"/>
    <col min="4617" max="4617" width="15.7109375" style="523" customWidth="1"/>
    <col min="4618" max="4864" width="11.42578125" style="523"/>
    <col min="4865" max="4865" width="2.7109375" style="523" customWidth="1"/>
    <col min="4866" max="4866" width="17.28515625" style="523" customWidth="1"/>
    <col min="4867" max="4867" width="23.28515625" style="523" customWidth="1"/>
    <col min="4868" max="4869" width="11.42578125" style="523" customWidth="1"/>
    <col min="4870" max="4872" width="11.42578125" style="523"/>
    <col min="4873" max="4873" width="15.7109375" style="523" customWidth="1"/>
    <col min="4874" max="5120" width="11.42578125" style="523"/>
    <col min="5121" max="5121" width="2.7109375" style="523" customWidth="1"/>
    <col min="5122" max="5122" width="17.28515625" style="523" customWidth="1"/>
    <col min="5123" max="5123" width="23.28515625" style="523" customWidth="1"/>
    <col min="5124" max="5125" width="11.42578125" style="523" customWidth="1"/>
    <col min="5126" max="5128" width="11.42578125" style="523"/>
    <col min="5129" max="5129" width="15.7109375" style="523" customWidth="1"/>
    <col min="5130" max="5376" width="11.42578125" style="523"/>
    <col min="5377" max="5377" width="2.7109375" style="523" customWidth="1"/>
    <col min="5378" max="5378" width="17.28515625" style="523" customWidth="1"/>
    <col min="5379" max="5379" width="23.28515625" style="523" customWidth="1"/>
    <col min="5380" max="5381" width="11.42578125" style="523" customWidth="1"/>
    <col min="5382" max="5384" width="11.42578125" style="523"/>
    <col min="5385" max="5385" width="15.7109375" style="523" customWidth="1"/>
    <col min="5386" max="5632" width="11.42578125" style="523"/>
    <col min="5633" max="5633" width="2.7109375" style="523" customWidth="1"/>
    <col min="5634" max="5634" width="17.28515625" style="523" customWidth="1"/>
    <col min="5635" max="5635" width="23.28515625" style="523" customWidth="1"/>
    <col min="5636" max="5637" width="11.42578125" style="523" customWidth="1"/>
    <col min="5638" max="5640" width="11.42578125" style="523"/>
    <col min="5641" max="5641" width="15.7109375" style="523" customWidth="1"/>
    <col min="5642" max="5888" width="11.42578125" style="523"/>
    <col min="5889" max="5889" width="2.7109375" style="523" customWidth="1"/>
    <col min="5890" max="5890" width="17.28515625" style="523" customWidth="1"/>
    <col min="5891" max="5891" width="23.28515625" style="523" customWidth="1"/>
    <col min="5892" max="5893" width="11.42578125" style="523" customWidth="1"/>
    <col min="5894" max="5896" width="11.42578125" style="523"/>
    <col min="5897" max="5897" width="15.7109375" style="523" customWidth="1"/>
    <col min="5898" max="6144" width="11.42578125" style="523"/>
    <col min="6145" max="6145" width="2.7109375" style="523" customWidth="1"/>
    <col min="6146" max="6146" width="17.28515625" style="523" customWidth="1"/>
    <col min="6147" max="6147" width="23.28515625" style="523" customWidth="1"/>
    <col min="6148" max="6149" width="11.42578125" style="523" customWidth="1"/>
    <col min="6150" max="6152" width="11.42578125" style="523"/>
    <col min="6153" max="6153" width="15.7109375" style="523" customWidth="1"/>
    <col min="6154" max="6400" width="11.42578125" style="523"/>
    <col min="6401" max="6401" width="2.7109375" style="523" customWidth="1"/>
    <col min="6402" max="6402" width="17.28515625" style="523" customWidth="1"/>
    <col min="6403" max="6403" width="23.28515625" style="523" customWidth="1"/>
    <col min="6404" max="6405" width="11.42578125" style="523" customWidth="1"/>
    <col min="6406" max="6408" width="11.42578125" style="523"/>
    <col min="6409" max="6409" width="15.7109375" style="523" customWidth="1"/>
    <col min="6410" max="6656" width="11.42578125" style="523"/>
    <col min="6657" max="6657" width="2.7109375" style="523" customWidth="1"/>
    <col min="6658" max="6658" width="17.28515625" style="523" customWidth="1"/>
    <col min="6659" max="6659" width="23.28515625" style="523" customWidth="1"/>
    <col min="6660" max="6661" width="11.42578125" style="523" customWidth="1"/>
    <col min="6662" max="6664" width="11.42578125" style="523"/>
    <col min="6665" max="6665" width="15.7109375" style="523" customWidth="1"/>
    <col min="6666" max="6912" width="11.42578125" style="523"/>
    <col min="6913" max="6913" width="2.7109375" style="523" customWidth="1"/>
    <col min="6914" max="6914" width="17.28515625" style="523" customWidth="1"/>
    <col min="6915" max="6915" width="23.28515625" style="523" customWidth="1"/>
    <col min="6916" max="6917" width="11.42578125" style="523" customWidth="1"/>
    <col min="6918" max="6920" width="11.42578125" style="523"/>
    <col min="6921" max="6921" width="15.7109375" style="523" customWidth="1"/>
    <col min="6922" max="7168" width="11.42578125" style="523"/>
    <col min="7169" max="7169" width="2.7109375" style="523" customWidth="1"/>
    <col min="7170" max="7170" width="17.28515625" style="523" customWidth="1"/>
    <col min="7171" max="7171" width="23.28515625" style="523" customWidth="1"/>
    <col min="7172" max="7173" width="11.42578125" style="523" customWidth="1"/>
    <col min="7174" max="7176" width="11.42578125" style="523"/>
    <col min="7177" max="7177" width="15.7109375" style="523" customWidth="1"/>
    <col min="7178" max="7424" width="11.42578125" style="523"/>
    <col min="7425" max="7425" width="2.7109375" style="523" customWidth="1"/>
    <col min="7426" max="7426" width="17.28515625" style="523" customWidth="1"/>
    <col min="7427" max="7427" width="23.28515625" style="523" customWidth="1"/>
    <col min="7428" max="7429" width="11.42578125" style="523" customWidth="1"/>
    <col min="7430" max="7432" width="11.42578125" style="523"/>
    <col min="7433" max="7433" width="15.7109375" style="523" customWidth="1"/>
    <col min="7434" max="7680" width="11.42578125" style="523"/>
    <col min="7681" max="7681" width="2.7109375" style="523" customWidth="1"/>
    <col min="7682" max="7682" width="17.28515625" style="523" customWidth="1"/>
    <col min="7683" max="7683" width="23.28515625" style="523" customWidth="1"/>
    <col min="7684" max="7685" width="11.42578125" style="523" customWidth="1"/>
    <col min="7686" max="7688" width="11.42578125" style="523"/>
    <col min="7689" max="7689" width="15.7109375" style="523" customWidth="1"/>
    <col min="7690" max="7936" width="11.42578125" style="523"/>
    <col min="7937" max="7937" width="2.7109375" style="523" customWidth="1"/>
    <col min="7938" max="7938" width="17.28515625" style="523" customWidth="1"/>
    <col min="7939" max="7939" width="23.28515625" style="523" customWidth="1"/>
    <col min="7940" max="7941" width="11.42578125" style="523" customWidth="1"/>
    <col min="7942" max="7944" width="11.42578125" style="523"/>
    <col min="7945" max="7945" width="15.7109375" style="523" customWidth="1"/>
    <col min="7946" max="8192" width="11.42578125" style="523"/>
    <col min="8193" max="8193" width="2.7109375" style="523" customWidth="1"/>
    <col min="8194" max="8194" width="17.28515625" style="523" customWidth="1"/>
    <col min="8195" max="8195" width="23.28515625" style="523" customWidth="1"/>
    <col min="8196" max="8197" width="11.42578125" style="523" customWidth="1"/>
    <col min="8198" max="8200" width="11.42578125" style="523"/>
    <col min="8201" max="8201" width="15.7109375" style="523" customWidth="1"/>
    <col min="8202" max="8448" width="11.42578125" style="523"/>
    <col min="8449" max="8449" width="2.7109375" style="523" customWidth="1"/>
    <col min="8450" max="8450" width="17.28515625" style="523" customWidth="1"/>
    <col min="8451" max="8451" width="23.28515625" style="523" customWidth="1"/>
    <col min="8452" max="8453" width="11.42578125" style="523" customWidth="1"/>
    <col min="8454" max="8456" width="11.42578125" style="523"/>
    <col min="8457" max="8457" width="15.7109375" style="523" customWidth="1"/>
    <col min="8458" max="8704" width="11.42578125" style="523"/>
    <col min="8705" max="8705" width="2.7109375" style="523" customWidth="1"/>
    <col min="8706" max="8706" width="17.28515625" style="523" customWidth="1"/>
    <col min="8707" max="8707" width="23.28515625" style="523" customWidth="1"/>
    <col min="8708" max="8709" width="11.42578125" style="523" customWidth="1"/>
    <col min="8710" max="8712" width="11.42578125" style="523"/>
    <col min="8713" max="8713" width="15.7109375" style="523" customWidth="1"/>
    <col min="8714" max="8960" width="11.42578125" style="523"/>
    <col min="8961" max="8961" width="2.7109375" style="523" customWidth="1"/>
    <col min="8962" max="8962" width="17.28515625" style="523" customWidth="1"/>
    <col min="8963" max="8963" width="23.28515625" style="523" customWidth="1"/>
    <col min="8964" max="8965" width="11.42578125" style="523" customWidth="1"/>
    <col min="8966" max="8968" width="11.42578125" style="523"/>
    <col min="8969" max="8969" width="15.7109375" style="523" customWidth="1"/>
    <col min="8970" max="9216" width="11.42578125" style="523"/>
    <col min="9217" max="9217" width="2.7109375" style="523" customWidth="1"/>
    <col min="9218" max="9218" width="17.28515625" style="523" customWidth="1"/>
    <col min="9219" max="9219" width="23.28515625" style="523" customWidth="1"/>
    <col min="9220" max="9221" width="11.42578125" style="523" customWidth="1"/>
    <col min="9222" max="9224" width="11.42578125" style="523"/>
    <col min="9225" max="9225" width="15.7109375" style="523" customWidth="1"/>
    <col min="9226" max="9472" width="11.42578125" style="523"/>
    <col min="9473" max="9473" width="2.7109375" style="523" customWidth="1"/>
    <col min="9474" max="9474" width="17.28515625" style="523" customWidth="1"/>
    <col min="9475" max="9475" width="23.28515625" style="523" customWidth="1"/>
    <col min="9476" max="9477" width="11.42578125" style="523" customWidth="1"/>
    <col min="9478" max="9480" width="11.42578125" style="523"/>
    <col min="9481" max="9481" width="15.7109375" style="523" customWidth="1"/>
    <col min="9482" max="9728" width="11.42578125" style="523"/>
    <col min="9729" max="9729" width="2.7109375" style="523" customWidth="1"/>
    <col min="9730" max="9730" width="17.28515625" style="523" customWidth="1"/>
    <col min="9731" max="9731" width="23.28515625" style="523" customWidth="1"/>
    <col min="9732" max="9733" width="11.42578125" style="523" customWidth="1"/>
    <col min="9734" max="9736" width="11.42578125" style="523"/>
    <col min="9737" max="9737" width="15.7109375" style="523" customWidth="1"/>
    <col min="9738" max="9984" width="11.42578125" style="523"/>
    <col min="9985" max="9985" width="2.7109375" style="523" customWidth="1"/>
    <col min="9986" max="9986" width="17.28515625" style="523" customWidth="1"/>
    <col min="9987" max="9987" width="23.28515625" style="523" customWidth="1"/>
    <col min="9988" max="9989" width="11.42578125" style="523" customWidth="1"/>
    <col min="9990" max="9992" width="11.42578125" style="523"/>
    <col min="9993" max="9993" width="15.7109375" style="523" customWidth="1"/>
    <col min="9994" max="10240" width="11.42578125" style="523"/>
    <col min="10241" max="10241" width="2.7109375" style="523" customWidth="1"/>
    <col min="10242" max="10242" width="17.28515625" style="523" customWidth="1"/>
    <col min="10243" max="10243" width="23.28515625" style="523" customWidth="1"/>
    <col min="10244" max="10245" width="11.42578125" style="523" customWidth="1"/>
    <col min="10246" max="10248" width="11.42578125" style="523"/>
    <col min="10249" max="10249" width="15.7109375" style="523" customWidth="1"/>
    <col min="10250" max="10496" width="11.42578125" style="523"/>
    <col min="10497" max="10497" width="2.7109375" style="523" customWidth="1"/>
    <col min="10498" max="10498" width="17.28515625" style="523" customWidth="1"/>
    <col min="10499" max="10499" width="23.28515625" style="523" customWidth="1"/>
    <col min="10500" max="10501" width="11.42578125" style="523" customWidth="1"/>
    <col min="10502" max="10504" width="11.42578125" style="523"/>
    <col min="10505" max="10505" width="15.7109375" style="523" customWidth="1"/>
    <col min="10506" max="10752" width="11.42578125" style="523"/>
    <col min="10753" max="10753" width="2.7109375" style="523" customWidth="1"/>
    <col min="10754" max="10754" width="17.28515625" style="523" customWidth="1"/>
    <col min="10755" max="10755" width="23.28515625" style="523" customWidth="1"/>
    <col min="10756" max="10757" width="11.42578125" style="523" customWidth="1"/>
    <col min="10758" max="10760" width="11.42578125" style="523"/>
    <col min="10761" max="10761" width="15.7109375" style="523" customWidth="1"/>
    <col min="10762" max="11008" width="11.42578125" style="523"/>
    <col min="11009" max="11009" width="2.7109375" style="523" customWidth="1"/>
    <col min="11010" max="11010" width="17.28515625" style="523" customWidth="1"/>
    <col min="11011" max="11011" width="23.28515625" style="523" customWidth="1"/>
    <col min="11012" max="11013" width="11.42578125" style="523" customWidth="1"/>
    <col min="11014" max="11016" width="11.42578125" style="523"/>
    <col min="11017" max="11017" width="15.7109375" style="523" customWidth="1"/>
    <col min="11018" max="11264" width="11.42578125" style="523"/>
    <col min="11265" max="11265" width="2.7109375" style="523" customWidth="1"/>
    <col min="11266" max="11266" width="17.28515625" style="523" customWidth="1"/>
    <col min="11267" max="11267" width="23.28515625" style="523" customWidth="1"/>
    <col min="11268" max="11269" width="11.42578125" style="523" customWidth="1"/>
    <col min="11270" max="11272" width="11.42578125" style="523"/>
    <col min="11273" max="11273" width="15.7109375" style="523" customWidth="1"/>
    <col min="11274" max="11520" width="11.42578125" style="523"/>
    <col min="11521" max="11521" width="2.7109375" style="523" customWidth="1"/>
    <col min="11522" max="11522" width="17.28515625" style="523" customWidth="1"/>
    <col min="11523" max="11523" width="23.28515625" style="523" customWidth="1"/>
    <col min="11524" max="11525" width="11.42578125" style="523" customWidth="1"/>
    <col min="11526" max="11528" width="11.42578125" style="523"/>
    <col min="11529" max="11529" width="15.7109375" style="523" customWidth="1"/>
    <col min="11530" max="11776" width="11.42578125" style="523"/>
    <col min="11777" max="11777" width="2.7109375" style="523" customWidth="1"/>
    <col min="11778" max="11778" width="17.28515625" style="523" customWidth="1"/>
    <col min="11779" max="11779" width="23.28515625" style="523" customWidth="1"/>
    <col min="11780" max="11781" width="11.42578125" style="523" customWidth="1"/>
    <col min="11782" max="11784" width="11.42578125" style="523"/>
    <col min="11785" max="11785" width="15.7109375" style="523" customWidth="1"/>
    <col min="11786" max="12032" width="11.42578125" style="523"/>
    <col min="12033" max="12033" width="2.7109375" style="523" customWidth="1"/>
    <col min="12034" max="12034" width="17.28515625" style="523" customWidth="1"/>
    <col min="12035" max="12035" width="23.28515625" style="523" customWidth="1"/>
    <col min="12036" max="12037" width="11.42578125" style="523" customWidth="1"/>
    <col min="12038" max="12040" width="11.42578125" style="523"/>
    <col min="12041" max="12041" width="15.7109375" style="523" customWidth="1"/>
    <col min="12042" max="12288" width="11.42578125" style="523"/>
    <col min="12289" max="12289" width="2.7109375" style="523" customWidth="1"/>
    <col min="12290" max="12290" width="17.28515625" style="523" customWidth="1"/>
    <col min="12291" max="12291" width="23.28515625" style="523" customWidth="1"/>
    <col min="12292" max="12293" width="11.42578125" style="523" customWidth="1"/>
    <col min="12294" max="12296" width="11.42578125" style="523"/>
    <col min="12297" max="12297" width="15.7109375" style="523" customWidth="1"/>
    <col min="12298" max="12544" width="11.42578125" style="523"/>
    <col min="12545" max="12545" width="2.7109375" style="523" customWidth="1"/>
    <col min="12546" max="12546" width="17.28515625" style="523" customWidth="1"/>
    <col min="12547" max="12547" width="23.28515625" style="523" customWidth="1"/>
    <col min="12548" max="12549" width="11.42578125" style="523" customWidth="1"/>
    <col min="12550" max="12552" width="11.42578125" style="523"/>
    <col min="12553" max="12553" width="15.7109375" style="523" customWidth="1"/>
    <col min="12554" max="12800" width="11.42578125" style="523"/>
    <col min="12801" max="12801" width="2.7109375" style="523" customWidth="1"/>
    <col min="12802" max="12802" width="17.28515625" style="523" customWidth="1"/>
    <col min="12803" max="12803" width="23.28515625" style="523" customWidth="1"/>
    <col min="12804" max="12805" width="11.42578125" style="523" customWidth="1"/>
    <col min="12806" max="12808" width="11.42578125" style="523"/>
    <col min="12809" max="12809" width="15.7109375" style="523" customWidth="1"/>
    <col min="12810" max="13056" width="11.42578125" style="523"/>
    <col min="13057" max="13057" width="2.7109375" style="523" customWidth="1"/>
    <col min="13058" max="13058" width="17.28515625" style="523" customWidth="1"/>
    <col min="13059" max="13059" width="23.28515625" style="523" customWidth="1"/>
    <col min="13060" max="13061" width="11.42578125" style="523" customWidth="1"/>
    <col min="13062" max="13064" width="11.42578125" style="523"/>
    <col min="13065" max="13065" width="15.7109375" style="523" customWidth="1"/>
    <col min="13066" max="13312" width="11.42578125" style="523"/>
    <col min="13313" max="13313" width="2.7109375" style="523" customWidth="1"/>
    <col min="13314" max="13314" width="17.28515625" style="523" customWidth="1"/>
    <col min="13315" max="13315" width="23.28515625" style="523" customWidth="1"/>
    <col min="13316" max="13317" width="11.42578125" style="523" customWidth="1"/>
    <col min="13318" max="13320" width="11.42578125" style="523"/>
    <col min="13321" max="13321" width="15.7109375" style="523" customWidth="1"/>
    <col min="13322" max="13568" width="11.42578125" style="523"/>
    <col min="13569" max="13569" width="2.7109375" style="523" customWidth="1"/>
    <col min="13570" max="13570" width="17.28515625" style="523" customWidth="1"/>
    <col min="13571" max="13571" width="23.28515625" style="523" customWidth="1"/>
    <col min="13572" max="13573" width="11.42578125" style="523" customWidth="1"/>
    <col min="13574" max="13576" width="11.42578125" style="523"/>
    <col min="13577" max="13577" width="15.7109375" style="523" customWidth="1"/>
    <col min="13578" max="13824" width="11.42578125" style="523"/>
    <col min="13825" max="13825" width="2.7109375" style="523" customWidth="1"/>
    <col min="13826" max="13826" width="17.28515625" style="523" customWidth="1"/>
    <col min="13827" max="13827" width="23.28515625" style="523" customWidth="1"/>
    <col min="13828" max="13829" width="11.42578125" style="523" customWidth="1"/>
    <col min="13830" max="13832" width="11.42578125" style="523"/>
    <col min="13833" max="13833" width="15.7109375" style="523" customWidth="1"/>
    <col min="13834" max="14080" width="11.42578125" style="523"/>
    <col min="14081" max="14081" width="2.7109375" style="523" customWidth="1"/>
    <col min="14082" max="14082" width="17.28515625" style="523" customWidth="1"/>
    <col min="14083" max="14083" width="23.28515625" style="523" customWidth="1"/>
    <col min="14084" max="14085" width="11.42578125" style="523" customWidth="1"/>
    <col min="14086" max="14088" width="11.42578125" style="523"/>
    <col min="14089" max="14089" width="15.7109375" style="523" customWidth="1"/>
    <col min="14090" max="14336" width="11.42578125" style="523"/>
    <col min="14337" max="14337" width="2.7109375" style="523" customWidth="1"/>
    <col min="14338" max="14338" width="17.28515625" style="523" customWidth="1"/>
    <col min="14339" max="14339" width="23.28515625" style="523" customWidth="1"/>
    <col min="14340" max="14341" width="11.42578125" style="523" customWidth="1"/>
    <col min="14342" max="14344" width="11.42578125" style="523"/>
    <col min="14345" max="14345" width="15.7109375" style="523" customWidth="1"/>
    <col min="14346" max="14592" width="11.42578125" style="523"/>
    <col min="14593" max="14593" width="2.7109375" style="523" customWidth="1"/>
    <col min="14594" max="14594" width="17.28515625" style="523" customWidth="1"/>
    <col min="14595" max="14595" width="23.28515625" style="523" customWidth="1"/>
    <col min="14596" max="14597" width="11.42578125" style="523" customWidth="1"/>
    <col min="14598" max="14600" width="11.42578125" style="523"/>
    <col min="14601" max="14601" width="15.7109375" style="523" customWidth="1"/>
    <col min="14602" max="14848" width="11.42578125" style="523"/>
    <col min="14849" max="14849" width="2.7109375" style="523" customWidth="1"/>
    <col min="14850" max="14850" width="17.28515625" style="523" customWidth="1"/>
    <col min="14851" max="14851" width="23.28515625" style="523" customWidth="1"/>
    <col min="14852" max="14853" width="11.42578125" style="523" customWidth="1"/>
    <col min="14854" max="14856" width="11.42578125" style="523"/>
    <col min="14857" max="14857" width="15.7109375" style="523" customWidth="1"/>
    <col min="14858" max="15104" width="11.42578125" style="523"/>
    <col min="15105" max="15105" width="2.7109375" style="523" customWidth="1"/>
    <col min="15106" max="15106" width="17.28515625" style="523" customWidth="1"/>
    <col min="15107" max="15107" width="23.28515625" style="523" customWidth="1"/>
    <col min="15108" max="15109" width="11.42578125" style="523" customWidth="1"/>
    <col min="15110" max="15112" width="11.42578125" style="523"/>
    <col min="15113" max="15113" width="15.7109375" style="523" customWidth="1"/>
    <col min="15114" max="15360" width="11.42578125" style="523"/>
    <col min="15361" max="15361" width="2.7109375" style="523" customWidth="1"/>
    <col min="15362" max="15362" width="17.28515625" style="523" customWidth="1"/>
    <col min="15363" max="15363" width="23.28515625" style="523" customWidth="1"/>
    <col min="15364" max="15365" width="11.42578125" style="523" customWidth="1"/>
    <col min="15366" max="15368" width="11.42578125" style="523"/>
    <col min="15369" max="15369" width="15.7109375" style="523" customWidth="1"/>
    <col min="15370" max="15616" width="11.42578125" style="523"/>
    <col min="15617" max="15617" width="2.7109375" style="523" customWidth="1"/>
    <col min="15618" max="15618" width="17.28515625" style="523" customWidth="1"/>
    <col min="15619" max="15619" width="23.28515625" style="523" customWidth="1"/>
    <col min="15620" max="15621" width="11.42578125" style="523" customWidth="1"/>
    <col min="15622" max="15624" width="11.42578125" style="523"/>
    <col min="15625" max="15625" width="15.7109375" style="523" customWidth="1"/>
    <col min="15626" max="15872" width="11.42578125" style="523"/>
    <col min="15873" max="15873" width="2.7109375" style="523" customWidth="1"/>
    <col min="15874" max="15874" width="17.28515625" style="523" customWidth="1"/>
    <col min="15875" max="15875" width="23.28515625" style="523" customWidth="1"/>
    <col min="15876" max="15877" width="11.42578125" style="523" customWidth="1"/>
    <col min="15878" max="15880" width="11.42578125" style="523"/>
    <col min="15881" max="15881" width="15.7109375" style="523" customWidth="1"/>
    <col min="15882" max="16128" width="11.42578125" style="523"/>
    <col min="16129" max="16129" width="2.7109375" style="523" customWidth="1"/>
    <col min="16130" max="16130" width="17.28515625" style="523" customWidth="1"/>
    <col min="16131" max="16131" width="23.28515625" style="523" customWidth="1"/>
    <col min="16132" max="16133" width="11.42578125" style="523" customWidth="1"/>
    <col min="16134" max="16136" width="11.42578125" style="523"/>
    <col min="16137" max="16137" width="15.7109375" style="523" customWidth="1"/>
    <col min="16138" max="16384" width="11.42578125" style="523"/>
  </cols>
  <sheetData>
    <row r="1" spans="1:11" s="497" customFormat="1" ht="33.6" customHeight="1" x14ac:dyDescent="0.2">
      <c r="A1" s="496"/>
      <c r="B1" s="496"/>
      <c r="C1" s="496"/>
      <c r="D1" s="496"/>
      <c r="E1" s="15"/>
      <c r="F1" s="15"/>
      <c r="G1" s="15"/>
      <c r="I1" s="498"/>
    </row>
    <row r="2" spans="1:11" s="71" customFormat="1" ht="13.15" customHeight="1" x14ac:dyDescent="0.2">
      <c r="A2" s="499"/>
      <c r="C2" s="500"/>
      <c r="D2" s="500"/>
      <c r="G2" s="501" t="s">
        <v>478</v>
      </c>
      <c r="H2" s="502"/>
      <c r="I2" s="502"/>
      <c r="K2" s="498"/>
    </row>
    <row r="3" spans="1:11" s="497" customFormat="1" ht="19.5" customHeight="1" x14ac:dyDescent="0.25">
      <c r="A3" s="503" t="s">
        <v>479</v>
      </c>
      <c r="D3" s="504"/>
    </row>
    <row r="4" spans="1:11" s="71" customFormat="1" ht="19.5" customHeight="1" x14ac:dyDescent="0.2">
      <c r="A4" s="499"/>
      <c r="C4" s="500"/>
      <c r="D4" s="500"/>
      <c r="E4" s="500"/>
      <c r="G4" s="505"/>
      <c r="H4" s="502"/>
      <c r="I4" s="502"/>
    </row>
    <row r="5" spans="1:11" s="71" customFormat="1" ht="13.15" customHeight="1" x14ac:dyDescent="0.2">
      <c r="A5" s="499"/>
      <c r="C5" s="500"/>
      <c r="D5" s="500"/>
      <c r="E5" s="500"/>
      <c r="G5" s="505"/>
      <c r="H5" s="502"/>
      <c r="I5" s="502"/>
    </row>
    <row r="6" spans="1:11" s="71" customFormat="1" ht="13.15" customHeight="1" x14ac:dyDescent="0.2">
      <c r="A6" s="682" t="s">
        <v>480</v>
      </c>
      <c r="B6" s="671"/>
      <c r="C6" s="671"/>
      <c r="D6" s="671"/>
      <c r="E6" s="671"/>
      <c r="F6" s="683"/>
      <c r="G6" s="683"/>
      <c r="H6" s="502"/>
      <c r="I6" s="502"/>
    </row>
    <row r="7" spans="1:11" s="71" customFormat="1" ht="13.15" customHeight="1" x14ac:dyDescent="0.2">
      <c r="A7" s="499"/>
      <c r="C7" s="500"/>
      <c r="D7" s="500"/>
      <c r="E7" s="500"/>
      <c r="G7" s="505"/>
      <c r="H7" s="502"/>
      <c r="I7" s="502"/>
    </row>
    <row r="8" spans="1:11" s="505" customFormat="1" ht="13.15" customHeight="1" x14ac:dyDescent="0.2">
      <c r="B8" s="506" t="s">
        <v>481</v>
      </c>
      <c r="C8" s="507"/>
      <c r="D8" s="507"/>
      <c r="E8" s="508"/>
      <c r="F8" s="509"/>
      <c r="G8" s="509"/>
      <c r="H8" s="502"/>
      <c r="I8" s="502"/>
    </row>
    <row r="9" spans="1:11" s="505" customFormat="1" ht="13.15" customHeight="1" x14ac:dyDescent="0.2">
      <c r="A9" s="510"/>
      <c r="B9" s="680" t="s">
        <v>482</v>
      </c>
      <c r="C9" s="680"/>
      <c r="D9" s="681"/>
      <c r="E9" s="451"/>
      <c r="F9" s="451"/>
      <c r="H9" s="502"/>
      <c r="I9" s="502"/>
    </row>
    <row r="10" spans="1:11" s="505" customFormat="1" ht="13.15" customHeight="1" x14ac:dyDescent="0.2">
      <c r="A10" s="510"/>
      <c r="B10" s="680" t="s">
        <v>483</v>
      </c>
      <c r="C10" s="680"/>
      <c r="D10" s="681"/>
      <c r="E10" s="511"/>
      <c r="G10" s="512"/>
      <c r="H10" s="513"/>
      <c r="I10" s="513"/>
    </row>
    <row r="11" spans="1:11" s="505" customFormat="1" ht="13.15" customHeight="1" x14ac:dyDescent="0.2">
      <c r="A11" s="510"/>
      <c r="B11" s="680" t="s">
        <v>484</v>
      </c>
      <c r="C11" s="680"/>
      <c r="D11" s="681"/>
      <c r="E11" s="511"/>
      <c r="G11" s="512"/>
      <c r="H11" s="514"/>
      <c r="I11" s="514"/>
    </row>
    <row r="12" spans="1:11" s="505" customFormat="1" ht="13.15" customHeight="1" x14ac:dyDescent="0.2">
      <c r="A12" s="510"/>
      <c r="B12" s="680" t="s">
        <v>485</v>
      </c>
      <c r="C12" s="680"/>
      <c r="D12" s="681"/>
      <c r="E12" s="511"/>
      <c r="G12" s="512"/>
      <c r="H12" s="514"/>
      <c r="I12" s="514"/>
    </row>
    <row r="13" spans="1:11" s="505" customFormat="1" ht="13.15" customHeight="1" x14ac:dyDescent="0.2">
      <c r="A13" s="510"/>
      <c r="B13" s="680" t="s">
        <v>486</v>
      </c>
      <c r="C13" s="680"/>
      <c r="D13" s="681"/>
      <c r="E13" s="511"/>
      <c r="G13" s="512"/>
    </row>
    <row r="14" spans="1:11" s="505" customFormat="1" ht="13.15" customHeight="1" x14ac:dyDescent="0.2">
      <c r="A14" s="510"/>
      <c r="B14" s="680" t="s">
        <v>487</v>
      </c>
      <c r="C14" s="680"/>
      <c r="D14" s="681"/>
      <c r="E14" s="511"/>
      <c r="G14" s="512"/>
    </row>
    <row r="15" spans="1:11" s="505" customFormat="1" ht="13.15" customHeight="1" x14ac:dyDescent="0.2">
      <c r="A15" s="510"/>
      <c r="B15" s="680" t="s">
        <v>488</v>
      </c>
      <c r="C15" s="680"/>
      <c r="D15" s="681"/>
      <c r="E15" s="511"/>
      <c r="G15" s="512"/>
    </row>
    <row r="16" spans="1:11" s="505" customFormat="1" ht="13.15" customHeight="1" x14ac:dyDescent="0.2">
      <c r="A16" s="510"/>
      <c r="B16" s="680" t="s">
        <v>489</v>
      </c>
      <c r="C16" s="680"/>
      <c r="D16" s="681"/>
      <c r="E16" s="511"/>
      <c r="G16" s="512"/>
    </row>
    <row r="17" spans="1:8" s="505" customFormat="1" ht="13.15" customHeight="1" x14ac:dyDescent="0.2">
      <c r="A17" s="510"/>
      <c r="B17" s="684"/>
      <c r="C17" s="684"/>
      <c r="D17" s="515"/>
      <c r="E17" s="511"/>
      <c r="G17" s="512"/>
    </row>
    <row r="18" spans="1:8" s="505" customFormat="1" ht="13.15" customHeight="1" x14ac:dyDescent="0.2">
      <c r="B18" s="506" t="s">
        <v>490</v>
      </c>
      <c r="C18" s="516"/>
      <c r="D18" s="515"/>
      <c r="E18" s="511"/>
      <c r="G18" s="512"/>
    </row>
    <row r="19" spans="1:8" s="505" customFormat="1" ht="13.15" customHeight="1" x14ac:dyDescent="0.2">
      <c r="A19" s="510"/>
      <c r="B19" s="680" t="s">
        <v>491</v>
      </c>
      <c r="C19" s="680"/>
      <c r="D19" s="681"/>
      <c r="E19" s="511"/>
      <c r="G19" s="512"/>
    </row>
    <row r="20" spans="1:8" s="505" customFormat="1" ht="13.15" customHeight="1" x14ac:dyDescent="0.2">
      <c r="A20" s="510"/>
      <c r="B20" s="680" t="s">
        <v>492</v>
      </c>
      <c r="C20" s="680"/>
      <c r="D20" s="681"/>
      <c r="E20" s="511"/>
      <c r="G20" s="512"/>
    </row>
    <row r="21" spans="1:8" s="505" customFormat="1" ht="13.15" customHeight="1" x14ac:dyDescent="0.2">
      <c r="A21" s="510"/>
      <c r="B21" s="680" t="s">
        <v>493</v>
      </c>
      <c r="C21" s="680"/>
      <c r="D21" s="681"/>
      <c r="E21" s="511"/>
      <c r="G21" s="512"/>
    </row>
    <row r="22" spans="1:8" s="505" customFormat="1" ht="13.15" customHeight="1" x14ac:dyDescent="0.2">
      <c r="A22" s="510"/>
      <c r="B22" s="680" t="s">
        <v>494</v>
      </c>
      <c r="C22" s="680"/>
      <c r="D22" s="681"/>
      <c r="E22" s="511"/>
      <c r="G22" s="512"/>
    </row>
    <row r="23" spans="1:8" s="505" customFormat="1" ht="13.15" customHeight="1" x14ac:dyDescent="0.2">
      <c r="A23" s="510"/>
      <c r="B23" s="680" t="s">
        <v>495</v>
      </c>
      <c r="C23" s="680"/>
      <c r="D23" s="681"/>
      <c r="E23" s="511"/>
      <c r="G23" s="512"/>
    </row>
    <row r="24" spans="1:8" s="505" customFormat="1" ht="13.15" customHeight="1" x14ac:dyDescent="0.2">
      <c r="A24" s="510"/>
      <c r="B24" s="680" t="s">
        <v>496</v>
      </c>
      <c r="C24" s="680"/>
      <c r="D24" s="681"/>
      <c r="E24" s="511"/>
      <c r="G24" s="512"/>
    </row>
    <row r="25" spans="1:8" s="505" customFormat="1" ht="13.15" customHeight="1" x14ac:dyDescent="0.2">
      <c r="A25" s="510"/>
      <c r="B25" s="680" t="s">
        <v>497</v>
      </c>
      <c r="C25" s="680"/>
      <c r="D25" s="681"/>
      <c r="E25" s="511"/>
      <c r="G25" s="512"/>
    </row>
    <row r="26" spans="1:8" s="505" customFormat="1" ht="13.15" customHeight="1" x14ac:dyDescent="0.2">
      <c r="A26" s="510"/>
      <c r="B26" s="680" t="s">
        <v>498</v>
      </c>
      <c r="C26" s="680"/>
      <c r="D26" s="681"/>
      <c r="E26" s="511"/>
      <c r="G26" s="71"/>
    </row>
    <row r="27" spans="1:8" s="505" customFormat="1" ht="13.15" customHeight="1" x14ac:dyDescent="0.2">
      <c r="A27" s="510"/>
      <c r="B27" s="680" t="s">
        <v>499</v>
      </c>
      <c r="C27" s="680"/>
      <c r="D27" s="681"/>
      <c r="E27" s="511"/>
      <c r="G27" s="71"/>
    </row>
    <row r="28" spans="1:8" s="71" customFormat="1" ht="13.15" customHeight="1" x14ac:dyDescent="0.2">
      <c r="A28" s="510"/>
      <c r="B28" s="680" t="s">
        <v>500</v>
      </c>
      <c r="C28" s="680"/>
      <c r="D28" s="681"/>
      <c r="E28" s="511"/>
      <c r="F28" s="505"/>
    </row>
    <row r="29" spans="1:8" s="71" customFormat="1" ht="13.15" customHeight="1" x14ac:dyDescent="0.2">
      <c r="A29" s="510"/>
      <c r="B29" s="680" t="s">
        <v>501</v>
      </c>
      <c r="C29" s="680"/>
      <c r="D29" s="681"/>
      <c r="E29" s="511"/>
    </row>
    <row r="30" spans="1:8" s="71" customFormat="1" ht="13.15" customHeight="1" x14ac:dyDescent="0.2">
      <c r="A30" s="510"/>
      <c r="B30" s="680" t="s">
        <v>502</v>
      </c>
      <c r="C30" s="680"/>
      <c r="D30" s="681"/>
      <c r="E30" s="511"/>
    </row>
    <row r="31" spans="1:8" s="71" customFormat="1" ht="13.15" customHeight="1" x14ac:dyDescent="0.2">
      <c r="A31" s="510"/>
      <c r="B31" s="680" t="s">
        <v>503</v>
      </c>
      <c r="C31" s="680"/>
      <c r="D31" s="681"/>
      <c r="E31" s="511"/>
      <c r="H31" s="517"/>
    </row>
    <row r="32" spans="1:8" s="71" customFormat="1" ht="13.15" customHeight="1" x14ac:dyDescent="0.2">
      <c r="A32" s="510"/>
      <c r="B32" s="680" t="s">
        <v>504</v>
      </c>
      <c r="C32" s="680"/>
      <c r="D32" s="681"/>
      <c r="E32" s="511"/>
      <c r="H32" s="517"/>
    </row>
    <row r="33" spans="1:8" s="505" customFormat="1" ht="13.15" customHeight="1" x14ac:dyDescent="0.2">
      <c r="A33" s="510"/>
      <c r="B33" s="680" t="s">
        <v>505</v>
      </c>
      <c r="C33" s="680"/>
      <c r="D33" s="681"/>
      <c r="E33" s="511"/>
      <c r="F33" s="71"/>
      <c r="G33" s="71"/>
      <c r="H33" s="518"/>
    </row>
    <row r="34" spans="1:8" ht="13.15" customHeight="1" x14ac:dyDescent="0.2">
      <c r="A34" s="510"/>
      <c r="B34" s="519"/>
      <c r="C34" s="520"/>
      <c r="D34" s="521"/>
      <c r="E34" s="511"/>
      <c r="F34" s="71"/>
      <c r="G34" s="71"/>
      <c r="H34" s="522"/>
    </row>
    <row r="35" spans="1:8" ht="13.15" customHeight="1" x14ac:dyDescent="0.2">
      <c r="A35" s="686" t="s">
        <v>506</v>
      </c>
      <c r="B35" s="686"/>
      <c r="C35" s="686"/>
      <c r="D35" s="686"/>
      <c r="E35" s="686"/>
      <c r="F35" s="686"/>
      <c r="G35" s="686"/>
      <c r="H35" s="522"/>
    </row>
    <row r="36" spans="1:8" ht="13.15" customHeight="1" x14ac:dyDescent="0.2">
      <c r="A36" s="524"/>
      <c r="B36" s="525"/>
      <c r="C36" s="525"/>
      <c r="D36" s="526"/>
      <c r="E36" s="526"/>
      <c r="F36" s="526"/>
      <c r="G36" s="526"/>
      <c r="H36" s="522"/>
    </row>
    <row r="37" spans="1:8" ht="13.15" customHeight="1" x14ac:dyDescent="0.2">
      <c r="A37" s="685" t="s">
        <v>507</v>
      </c>
      <c r="B37" s="685"/>
      <c r="C37" s="685"/>
      <c r="D37" s="685"/>
      <c r="E37" s="685"/>
      <c r="F37" s="685"/>
      <c r="G37" s="685"/>
      <c r="H37" s="522"/>
    </row>
    <row r="38" spans="1:8" ht="13.15" customHeight="1" x14ac:dyDescent="0.2">
      <c r="A38" s="527"/>
      <c r="B38" s="528"/>
      <c r="C38" s="528"/>
      <c r="D38" s="515"/>
      <c r="E38" s="529"/>
      <c r="F38" s="517"/>
      <c r="G38" s="517"/>
      <c r="H38" s="522"/>
    </row>
    <row r="39" spans="1:8" ht="13.15" customHeight="1" x14ac:dyDescent="0.2">
      <c r="A39" s="687" t="s">
        <v>508</v>
      </c>
      <c r="B39" s="687"/>
      <c r="C39" s="687"/>
      <c r="D39" s="687"/>
      <c r="E39" s="687"/>
      <c r="F39" s="688"/>
      <c r="G39" s="688"/>
    </row>
    <row r="40" spans="1:8" ht="13.15" customHeight="1" x14ac:dyDescent="0.2">
      <c r="A40" s="688"/>
      <c r="B40" s="688"/>
      <c r="C40" s="688"/>
      <c r="D40" s="688"/>
      <c r="E40" s="688"/>
      <c r="F40" s="688"/>
      <c r="G40" s="688"/>
    </row>
    <row r="41" spans="1:8" ht="13.15" customHeight="1" x14ac:dyDescent="0.2">
      <c r="A41" s="530"/>
      <c r="B41" s="530"/>
      <c r="C41" s="530"/>
      <c r="D41" s="531"/>
      <c r="E41" s="531"/>
      <c r="F41" s="522"/>
      <c r="G41" s="522"/>
    </row>
    <row r="42" spans="1:8" ht="13.15" customHeight="1" x14ac:dyDescent="0.2">
      <c r="A42" s="689" t="s">
        <v>509</v>
      </c>
      <c r="B42" s="690"/>
      <c r="C42" s="690"/>
      <c r="D42" s="690"/>
      <c r="E42" s="690"/>
      <c r="F42" s="690"/>
      <c r="G42" s="690"/>
    </row>
    <row r="43" spans="1:8" ht="13.15" customHeight="1" x14ac:dyDescent="0.2">
      <c r="A43" s="685" t="s">
        <v>510</v>
      </c>
      <c r="B43" s="685"/>
      <c r="C43" s="532" t="s">
        <v>511</v>
      </c>
      <c r="D43" s="532"/>
      <c r="E43" s="532"/>
      <c r="F43" s="532"/>
      <c r="G43" s="532"/>
    </row>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sheetData>
  <mergeCells count="30">
    <mergeCell ref="A43:B43"/>
    <mergeCell ref="B27:D27"/>
    <mergeCell ref="B28:D28"/>
    <mergeCell ref="B29:D29"/>
    <mergeCell ref="B30:D30"/>
    <mergeCell ref="B31:D31"/>
    <mergeCell ref="B32:D32"/>
    <mergeCell ref="B33:D33"/>
    <mergeCell ref="A35:G35"/>
    <mergeCell ref="A37:G37"/>
    <mergeCell ref="A39:G40"/>
    <mergeCell ref="A42:G42"/>
    <mergeCell ref="B26:D26"/>
    <mergeCell ref="B14:D14"/>
    <mergeCell ref="B15:D15"/>
    <mergeCell ref="B16:D16"/>
    <mergeCell ref="B17:C17"/>
    <mergeCell ref="B19:D19"/>
    <mergeCell ref="B20:D20"/>
    <mergeCell ref="B21:D21"/>
    <mergeCell ref="B22:D22"/>
    <mergeCell ref="B23:D23"/>
    <mergeCell ref="B24:D24"/>
    <mergeCell ref="B25:D25"/>
    <mergeCell ref="B13:D13"/>
    <mergeCell ref="A6:G6"/>
    <mergeCell ref="B9:D9"/>
    <mergeCell ref="B10:D10"/>
    <mergeCell ref="B11:D11"/>
    <mergeCell ref="B12:D12"/>
  </mergeCells>
  <hyperlinks>
    <hyperlink ref="A39:E40" r:id="rId1" display="Das Glossar enthält Erläuterungen zu allen statistisch relevanten Begriffen, die in den verschiedenen Produkten der Statistik der BA verwendung finden."/>
    <hyperlink ref="A39:G40" r:id="rId2" display="Das Glossar enthält Erläuterungen zu allen statistisch relevanten Begriffen, die in den verschiedenen Produkten der Statistik der BA Verwendung finden."/>
    <hyperlink ref="A43:B43" r:id="rId3" display="Abkürzungsverzeichnis"/>
    <hyperlink ref="C43" r:id="rId4"/>
    <hyperlink ref="A35:G35" r:id="rId5" display="Die Methodischen Hinweise der Statistik bieten ergänzende Informationen."/>
    <hyperlink ref="A37:G37" r:id="rId6" display="Die Qualitätsberichte der Statistik erläutern die Entstehung und Aussagekraft der jeweiligen Fachstatistik."/>
    <hyperlink ref="B9:D9" r:id="rId7" display="Arbeitsuche, Arbeitslosigkeit und Unterbeschäftigung"/>
    <hyperlink ref="B10:C10" r:id="rId8" display="Ausbildungsmarkt"/>
    <hyperlink ref="B11:C11" r:id="rId9" display="Beschäftigung"/>
    <hyperlink ref="B12:C12" r:id="rId10" display="Einnahmen/Ausgaben"/>
    <hyperlink ref="B13:C13" r:id="rId11" display="Förderung und berufliche Rehablitation"/>
    <hyperlink ref="B14:C14" r:id="rId12" display="Gemeldete Arbeitsstellen"/>
    <hyperlink ref="B15:C15" r:id="rId13" display="Grundsicherung für Arbeitsuchende (SGB II)"/>
    <hyperlink ref="B16:C16" r:id="rId14" display="Leistungen SGB III"/>
    <hyperlink ref="B19:C19" r:id="rId15" display="Berufe"/>
    <hyperlink ref="B20:C20" r:id="rId16" display="Bildung"/>
    <hyperlink ref="B21:C21" r:id="rId17" display="Corona"/>
    <hyperlink ref="B22:C22" r:id="rId18" display="Demografie"/>
    <hyperlink ref="B23:C23" r:id="rId19" display="Eingliederungbilanzen"/>
    <hyperlink ref="B24:C24" r:id="rId20" display="Entgelt"/>
    <hyperlink ref="B25:C25" r:id="rId21" display="Fachkräftebedarf"/>
    <hyperlink ref="B26:C26" r:id="rId22" display="Familien und Kinder"/>
    <hyperlink ref="B27:C27" r:id="rId23" display="Frauen und Männer"/>
    <hyperlink ref="B28:C28" r:id="rId24" display="Langzeitarbeitslosigkeit"/>
    <hyperlink ref="B29:C29" r:id="rId25" display="Menschen mit Behinderungen"/>
    <hyperlink ref="B30:C30" r:id="rId26" display="Migration"/>
    <hyperlink ref="B31:C31" r:id="rId27" display="Regionale Mobilität"/>
    <hyperlink ref="B32:C32" r:id="rId28" display="Wirtschaftszweige"/>
    <hyperlink ref="B33:C33" r:id="rId29" display="Zeitarbeit"/>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22</vt:i4>
      </vt:variant>
    </vt:vector>
  </HeadingPairs>
  <TitlesOfParts>
    <vt:vector size="47" baseType="lpstr">
      <vt:lpstr>Hinweisblatt</vt:lpstr>
      <vt:lpstr>Deckblatt</vt:lpstr>
      <vt:lpstr>Impressum</vt:lpstr>
      <vt:lpstr>Inhaltsverzeichnis</vt:lpstr>
      <vt:lpstr>Tabelle 1</vt:lpstr>
      <vt:lpstr>Diagramm</vt:lpstr>
      <vt:lpstr>Tabelle 2.1</vt:lpstr>
      <vt:lpstr>Tabelle 2.2</vt:lpstr>
      <vt:lpstr>Tabelle 2.3</vt:lpstr>
      <vt:lpstr>Tabelle 2.4</vt:lpstr>
      <vt:lpstr>Tabelle 3.1</vt:lpstr>
      <vt:lpstr>Tabelle 3.2</vt:lpstr>
      <vt:lpstr>Tabelle 3.3</vt:lpstr>
      <vt:lpstr>Tabelle 3.4</vt:lpstr>
      <vt:lpstr>Tabelle 4.1</vt:lpstr>
      <vt:lpstr>Tabelle 4.2</vt:lpstr>
      <vt:lpstr>Tabelle 4.3</vt:lpstr>
      <vt:lpstr>Tabelle 5.1</vt:lpstr>
      <vt:lpstr>Tabelle 5.2</vt:lpstr>
      <vt:lpstr>Tabelle 6</vt:lpstr>
      <vt:lpstr>Daten_Diagramme</vt:lpstr>
      <vt:lpstr>Hinweis_Befristung</vt:lpstr>
      <vt:lpstr>Hinweis_beg_been_BV</vt:lpstr>
      <vt:lpstr>Hinweise SVB GB</vt:lpstr>
      <vt:lpstr>Statistik-Infoseite</vt:lpstr>
      <vt:lpstr>Deckblatt!Druckbereich</vt:lpstr>
      <vt:lpstr>Hinweis_beg_been_BV!Druckbereich</vt:lpstr>
      <vt:lpstr>'Tabelle 1'!Druckbereich</vt:lpstr>
      <vt:lpstr>'Tabelle 2.1'!Druckbereich</vt:lpstr>
      <vt:lpstr>'Tabelle 2.2'!Druckbereich</vt:lpstr>
      <vt:lpstr>'Tabelle 2.3'!Druckbereich</vt:lpstr>
      <vt:lpstr>'Tabelle 2.4'!Druckbereich</vt:lpstr>
      <vt:lpstr>'Tabelle 3.1'!Druckbereich</vt:lpstr>
      <vt:lpstr>'Tabelle 3.2'!Druckbereich</vt:lpstr>
      <vt:lpstr>'Tabelle 3.3'!Druckbereich</vt:lpstr>
      <vt:lpstr>'Tabelle 3.4'!Druckbereich</vt:lpstr>
      <vt:lpstr>'Tabelle 4.1'!Druckbereich</vt:lpstr>
      <vt:lpstr>'Tabelle 4.2'!Druckbereich</vt:lpstr>
      <vt:lpstr>'Tabelle 4.3'!Druckbereich</vt:lpstr>
      <vt:lpstr>'Tabelle 5.1'!Druckbereich</vt:lpstr>
      <vt:lpstr>'Tabelle 5.2'!Druckbereich</vt:lpstr>
      <vt:lpstr>'Tabelle 6'!Druckbereich</vt:lpstr>
      <vt:lpstr>'Tabelle 2.2'!Drucktitel</vt:lpstr>
      <vt:lpstr>'Tabelle 2.4'!Drucktitel</vt:lpstr>
      <vt:lpstr>'Tabelle 3.4'!Drucktitel</vt:lpstr>
      <vt:lpstr>'Tabelle 4.3'!Drucktitel</vt:lpstr>
      <vt:lpstr>'Tabelle 5.2'!Drucktitel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KabelG</dc:creator>
  <cp:lastModifiedBy>HagedornM001</cp:lastModifiedBy>
  <dcterms:created xsi:type="dcterms:W3CDTF">2021-03-17T10:24:45Z</dcterms:created>
  <dcterms:modified xsi:type="dcterms:W3CDTF">2021-04-08T11:02:21Z</dcterms:modified>
</cp:coreProperties>
</file>