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64011"/>
  <mc:AlternateContent xmlns:mc="http://schemas.openxmlformats.org/markup-compatibility/2006">
    <mc:Choice Requires="x15">
      <x15ac:absPath xmlns:x15ac="http://schemas.microsoft.com/office/spreadsheetml/2010/11/ac" url="\\Dst.baintern.de\dfs\019\BA-Daten\Statistik\Statistik-Service\Datenlieferung_nach_VT\BST\AA_Kreishefte\201906\"/>
    </mc:Choice>
  </mc:AlternateContent>
  <bookViews>
    <workbookView xWindow="0" yWindow="0" windowWidth="28800" windowHeight="11790" firstSheet="1" activeTab="1"/>
  </bookViews>
  <sheets>
    <sheet name="Hinweisblatt" sheetId="1" r:id="rId1"/>
    <sheet name="Deckblatt" sheetId="2" r:id="rId2"/>
    <sheet name="Impressum" sheetId="3" r:id="rId3"/>
    <sheet name="Inhaltsverzeichnis" sheetId="4" r:id="rId4"/>
    <sheet name="Tabelle 1" sheetId="5" r:id="rId5"/>
    <sheet name="Diagramm" sheetId="6" r:id="rId6"/>
    <sheet name="Tabelle 2.1" sheetId="7" r:id="rId7"/>
    <sheet name="Tabelle 2.2" sheetId="8" r:id="rId8"/>
    <sheet name="Tabelle 2.3" sheetId="9" r:id="rId9"/>
    <sheet name="Tabelle 2.4" sheetId="10" r:id="rId10"/>
    <sheet name="Tabelle 3.1" sheetId="11" r:id="rId11"/>
    <sheet name="Tabelle 3.2" sheetId="12" r:id="rId12"/>
    <sheet name="Tabelle 3.3" sheetId="13" r:id="rId13"/>
    <sheet name="Tabelle 3.4" sheetId="14" r:id="rId14"/>
    <sheet name="Tabelle 4.1" sheetId="15" r:id="rId15"/>
    <sheet name="Tabelle 4.2" sheetId="16" r:id="rId16"/>
    <sheet name="Tabelle 4.3" sheetId="17" r:id="rId17"/>
    <sheet name="Tabelle 5.1" sheetId="18" r:id="rId18"/>
    <sheet name="Tabelle 5.2" sheetId="19" r:id="rId19"/>
    <sheet name="Tabelle 6" sheetId="20" r:id="rId20"/>
    <sheet name="Hinweis_Befristung" sheetId="21" r:id="rId21"/>
    <sheet name="Hinweis_beg_been_BV" sheetId="22" r:id="rId22"/>
    <sheet name="Hinweise SVB GB" sheetId="23" r:id="rId23"/>
    <sheet name="Statistik-Infoseite" sheetId="24" r:id="rId24"/>
    <sheet name="Daten_Diagramme" sheetId="25" state="hidden" r:id="rId25"/>
  </sheets>
  <definedNames>
    <definedName name="_xlnm.Print_Area" localSheetId="1">Deckblatt!$A$1:$H$59</definedName>
    <definedName name="_xlnm.Print_Area" localSheetId="21">Hinweis_beg_been_BV!$A$1:$B$22</definedName>
    <definedName name="_xlnm.Print_Area" localSheetId="4">'Tabelle 1'!$A$1:$J$62</definedName>
    <definedName name="_xlnm.Print_Area" localSheetId="6">'Tabelle 2.1'!$A$1:$J$80</definedName>
    <definedName name="_xlnm.Print_Area" localSheetId="7">'Tabelle 2.2'!$A$1:$L$87</definedName>
    <definedName name="_xlnm.Print_Area" localSheetId="8">'Tabelle 2.3'!$A$1:$J$40</definedName>
    <definedName name="_xlnm.Print_Area" localSheetId="9">'Tabelle 2.4'!$A$1:$K$89</definedName>
    <definedName name="_xlnm.Print_Area" localSheetId="10">'Tabelle 3.1'!$A$1:$J$69</definedName>
    <definedName name="_xlnm.Print_Area" localSheetId="11">'Tabelle 3.2'!$A$1:$L$54</definedName>
    <definedName name="_xlnm.Print_Area" localSheetId="12">'Tabelle 3.3'!$A$1:$J$42</definedName>
    <definedName name="_xlnm.Print_Area" localSheetId="13">'Tabelle 3.4'!$A$1:$K$89</definedName>
    <definedName name="_xlnm.Print_Area" localSheetId="14">'Tabelle 4.1'!$A$1:$L$62</definedName>
    <definedName name="_xlnm.Print_Area" localSheetId="15">'Tabelle 4.2'!$A$1:$J$41</definedName>
    <definedName name="_xlnm.Print_Area" localSheetId="16">'Tabelle 4.3'!$A$1:$K$89</definedName>
    <definedName name="_xlnm.Print_Area" localSheetId="17">'Tabelle 5.1'!$A$1:$J$41</definedName>
    <definedName name="_xlnm.Print_Area" localSheetId="18">'Tabelle 5.2'!$A$1:$K$89</definedName>
    <definedName name="_xlnm.Print_Area" localSheetId="19">'Tabelle 6'!$A$1:$M$73</definedName>
    <definedName name="_xlnm.Print_Titles" localSheetId="7">'Tabelle 2.2'!$1:$11</definedName>
    <definedName name="_xlnm.Print_Titles" localSheetId="9">'Tabelle 2.4'!$1:$11</definedName>
    <definedName name="_xlnm.Print_Titles" localSheetId="13">'Tabelle 3.4'!$1:$11</definedName>
    <definedName name="_xlnm.Print_Titles" localSheetId="16">'Tabelle 4.3'!$1:$11</definedName>
    <definedName name="_xlnm.Print_Titles" localSheetId="18">'Tabelle 5.2'!$1:$11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75" i="25" l="1"/>
  <c r="H75" i="25" s="1"/>
  <c r="I75" i="25" s="1"/>
  <c r="G75" i="25"/>
  <c r="F75" i="25"/>
  <c r="E75" i="25"/>
  <c r="L74" i="25"/>
  <c r="H74" i="25" s="1"/>
  <c r="I74" i="25"/>
  <c r="G74" i="25"/>
  <c r="F74" i="25"/>
  <c r="E74" i="25"/>
  <c r="L73" i="25"/>
  <c r="H73" i="25" s="1"/>
  <c r="I73" i="25" s="1"/>
  <c r="G73" i="25"/>
  <c r="F73" i="25"/>
  <c r="E73" i="25"/>
  <c r="L72" i="25"/>
  <c r="H72" i="25" s="1"/>
  <c r="I72" i="25" s="1"/>
  <c r="G72" i="25"/>
  <c r="F72" i="25"/>
  <c r="E72" i="25"/>
  <c r="L71" i="25"/>
  <c r="H71" i="25" s="1"/>
  <c r="I71" i="25" s="1"/>
  <c r="G71" i="25"/>
  <c r="F71" i="25"/>
  <c r="E71" i="25"/>
  <c r="L70" i="25"/>
  <c r="H70" i="25" s="1"/>
  <c r="I70" i="25" s="1"/>
  <c r="G70" i="25"/>
  <c r="F70" i="25"/>
  <c r="E70" i="25"/>
  <c r="L69" i="25"/>
  <c r="H69" i="25" s="1"/>
  <c r="G69" i="25"/>
  <c r="F69" i="25"/>
  <c r="E69" i="25"/>
  <c r="L68" i="25"/>
  <c r="H68" i="25" s="1"/>
  <c r="I68" i="25" s="1"/>
  <c r="G68" i="25"/>
  <c r="F68" i="25"/>
  <c r="E68" i="25"/>
  <c r="L67" i="25"/>
  <c r="H67" i="25" s="1"/>
  <c r="I67" i="25" s="1"/>
  <c r="G67" i="25"/>
  <c r="F67" i="25"/>
  <c r="E67" i="25"/>
  <c r="L66" i="25"/>
  <c r="H66" i="25" s="1"/>
  <c r="I66" i="25"/>
  <c r="G66" i="25"/>
  <c r="F66" i="25"/>
  <c r="E66" i="25"/>
  <c r="L65" i="25"/>
  <c r="H65" i="25" s="1"/>
  <c r="I65" i="25" s="1"/>
  <c r="G65" i="25"/>
  <c r="F65" i="25"/>
  <c r="E65" i="25"/>
  <c r="L64" i="25"/>
  <c r="H64" i="25" s="1"/>
  <c r="I64" i="25" s="1"/>
  <c r="G64" i="25"/>
  <c r="F64" i="25"/>
  <c r="E64" i="25"/>
  <c r="L63" i="25"/>
  <c r="H63" i="25" s="1"/>
  <c r="I63" i="25" s="1"/>
  <c r="G63" i="25"/>
  <c r="F63" i="25"/>
  <c r="E63" i="25"/>
  <c r="L62" i="25"/>
  <c r="H62" i="25" s="1"/>
  <c r="I62" i="25" s="1"/>
  <c r="G62" i="25"/>
  <c r="F62" i="25"/>
  <c r="E62" i="25"/>
  <c r="L61" i="25"/>
  <c r="H61" i="25" s="1"/>
  <c r="G61" i="25"/>
  <c r="F61" i="25"/>
  <c r="E61" i="25"/>
  <c r="L60" i="25"/>
  <c r="H60" i="25" s="1"/>
  <c r="I60" i="25" s="1"/>
  <c r="G60" i="25"/>
  <c r="F60" i="25"/>
  <c r="E60" i="25"/>
  <c r="L59" i="25"/>
  <c r="H59" i="25" s="1"/>
  <c r="I59" i="25" s="1"/>
  <c r="G59" i="25"/>
  <c r="F59" i="25"/>
  <c r="E59" i="25"/>
  <c r="L58" i="25"/>
  <c r="H58" i="25" s="1"/>
  <c r="I58" i="25"/>
  <c r="G58" i="25"/>
  <c r="F58" i="25"/>
  <c r="E58" i="25"/>
  <c r="L57" i="25"/>
  <c r="H57" i="25" s="1"/>
  <c r="I57" i="25" s="1"/>
  <c r="G57" i="25"/>
  <c r="F57" i="25"/>
  <c r="E57" i="25"/>
  <c r="L56" i="25"/>
  <c r="H56" i="25" s="1"/>
  <c r="I56" i="25" s="1"/>
  <c r="G56" i="25"/>
  <c r="F56" i="25"/>
  <c r="E56" i="25"/>
  <c r="L55" i="25"/>
  <c r="H55" i="25" s="1"/>
  <c r="I55" i="25" s="1"/>
  <c r="G55" i="25"/>
  <c r="F55" i="25"/>
  <c r="E55" i="25"/>
  <c r="L54" i="25"/>
  <c r="H54" i="25" s="1"/>
  <c r="I54" i="25" s="1"/>
  <c r="G54" i="25"/>
  <c r="F54" i="25"/>
  <c r="E54" i="25"/>
  <c r="L53" i="25"/>
  <c r="H53" i="25" s="1"/>
  <c r="G53" i="25"/>
  <c r="F53" i="25"/>
  <c r="E53" i="25"/>
  <c r="L52" i="25"/>
  <c r="H52" i="25" s="1"/>
  <c r="I52" i="25" s="1"/>
  <c r="G52" i="25"/>
  <c r="F52" i="25"/>
  <c r="E52" i="25"/>
  <c r="L51" i="25"/>
  <c r="H51" i="25" s="1"/>
  <c r="I51" i="25" s="1"/>
  <c r="G51" i="25"/>
  <c r="F51" i="25"/>
  <c r="E51" i="25"/>
  <c r="L44" i="25"/>
  <c r="I44" i="25"/>
  <c r="F44" i="25"/>
  <c r="D44" i="25"/>
  <c r="C44" i="25"/>
  <c r="M44" i="25" s="1"/>
  <c r="B44" i="25"/>
  <c r="K44" i="25" s="1"/>
  <c r="M43" i="25"/>
  <c r="J43" i="25"/>
  <c r="G43" i="25"/>
  <c r="E43" i="25"/>
  <c r="C43" i="25"/>
  <c r="I43" i="25" s="1"/>
  <c r="B43" i="25"/>
  <c r="L42" i="25"/>
  <c r="I42" i="25"/>
  <c r="F42" i="25"/>
  <c r="D42" i="25"/>
  <c r="C42" i="25"/>
  <c r="M42" i="25" s="1"/>
  <c r="B42" i="25"/>
  <c r="K42" i="25" s="1"/>
  <c r="M41" i="25"/>
  <c r="G41" i="25"/>
  <c r="E41" i="25"/>
  <c r="C41" i="25"/>
  <c r="I41" i="25" s="1"/>
  <c r="B41" i="25"/>
  <c r="J41" i="25" s="1"/>
  <c r="L40" i="25"/>
  <c r="I40" i="25"/>
  <c r="F40" i="25"/>
  <c r="D40" i="25"/>
  <c r="C40" i="25"/>
  <c r="M40" i="25" s="1"/>
  <c r="B40" i="25"/>
  <c r="K40" i="25" s="1"/>
  <c r="M36" i="25"/>
  <c r="L36" i="25"/>
  <c r="K36" i="25"/>
  <c r="J36" i="25"/>
  <c r="I36" i="25"/>
  <c r="H36" i="25"/>
  <c r="G36" i="25"/>
  <c r="F36" i="25"/>
  <c r="E36" i="25"/>
  <c r="D36" i="25"/>
  <c r="L57" i="15"/>
  <c r="K57" i="15"/>
  <c r="C38" i="25"/>
  <c r="C37" i="25"/>
  <c r="C35" i="25"/>
  <c r="C34" i="25"/>
  <c r="C33" i="25"/>
  <c r="C32" i="25"/>
  <c r="L32" i="25" s="1"/>
  <c r="C31" i="25"/>
  <c r="C30" i="25"/>
  <c r="C29" i="25"/>
  <c r="C28" i="25"/>
  <c r="C27" i="25"/>
  <c r="C26" i="25"/>
  <c r="L26" i="25" s="1"/>
  <c r="C25" i="25"/>
  <c r="C24" i="25"/>
  <c r="L24" i="25" s="1"/>
  <c r="C23" i="25"/>
  <c r="C22" i="25"/>
  <c r="C21" i="25"/>
  <c r="C20" i="25"/>
  <c r="C19" i="25"/>
  <c r="C18" i="25"/>
  <c r="L18" i="25" s="1"/>
  <c r="C17" i="25"/>
  <c r="C16" i="25"/>
  <c r="L16" i="25" s="1"/>
  <c r="C15" i="25"/>
  <c r="C9" i="25"/>
  <c r="C8" i="25"/>
  <c r="C7" i="25"/>
  <c r="B38" i="25"/>
  <c r="B37" i="25"/>
  <c r="J37" i="25" s="1"/>
  <c r="B35" i="25"/>
  <c r="B34" i="25"/>
  <c r="B33" i="25"/>
  <c r="B32" i="25"/>
  <c r="B31" i="25"/>
  <c r="B30" i="25"/>
  <c r="B29" i="25"/>
  <c r="H29" i="25" s="1"/>
  <c r="B28" i="25"/>
  <c r="B27" i="25"/>
  <c r="B26" i="25"/>
  <c r="B25" i="25"/>
  <c r="B24" i="25"/>
  <c r="B23" i="25"/>
  <c r="B22" i="25"/>
  <c r="B21" i="25"/>
  <c r="B20" i="25"/>
  <c r="B19" i="25"/>
  <c r="B18" i="25"/>
  <c r="B17" i="25"/>
  <c r="B16" i="25"/>
  <c r="B15" i="25"/>
  <c r="B9" i="25"/>
  <c r="B8" i="25"/>
  <c r="B7" i="25"/>
  <c r="F15" i="25" l="1"/>
  <c r="D15" i="25"/>
  <c r="J15" i="25"/>
  <c r="K15" i="25"/>
  <c r="H15" i="25"/>
  <c r="C14" i="25"/>
  <c r="C6" i="25"/>
  <c r="K61" i="25"/>
  <c r="J61" i="25"/>
  <c r="I61" i="25"/>
  <c r="F21" i="25"/>
  <c r="D21" i="25"/>
  <c r="J21" i="25"/>
  <c r="K21" i="25"/>
  <c r="G17" i="25"/>
  <c r="M17" i="25"/>
  <c r="E17" i="25"/>
  <c r="L17" i="25"/>
  <c r="I17" i="25"/>
  <c r="G27" i="25"/>
  <c r="M27" i="25"/>
  <c r="E27" i="25"/>
  <c r="L27" i="25"/>
  <c r="I27" i="25"/>
  <c r="G33" i="25"/>
  <c r="M33" i="25"/>
  <c r="E33" i="25"/>
  <c r="L33" i="25"/>
  <c r="I33" i="25"/>
  <c r="H21" i="25"/>
  <c r="K24" i="25"/>
  <c r="J24" i="25"/>
  <c r="H24" i="25"/>
  <c r="F24" i="25"/>
  <c r="G7" i="25"/>
  <c r="M7" i="25"/>
  <c r="E7" i="25"/>
  <c r="L7" i="25"/>
  <c r="I7" i="25"/>
  <c r="I30" i="25"/>
  <c r="M30" i="25"/>
  <c r="E30" i="25"/>
  <c r="L30" i="25"/>
  <c r="G30" i="25"/>
  <c r="K34" i="25"/>
  <c r="J34" i="25"/>
  <c r="H34" i="25"/>
  <c r="F34" i="25"/>
  <c r="D34" i="25"/>
  <c r="G21" i="25"/>
  <c r="M21" i="25"/>
  <c r="E21" i="25"/>
  <c r="L21" i="25"/>
  <c r="I21" i="25"/>
  <c r="D24" i="25"/>
  <c r="K16" i="25"/>
  <c r="J16" i="25"/>
  <c r="H16" i="25"/>
  <c r="F16" i="25"/>
  <c r="F19" i="25"/>
  <c r="D19" i="25"/>
  <c r="J19" i="25"/>
  <c r="K19" i="25"/>
  <c r="H19" i="25"/>
  <c r="K22" i="25"/>
  <c r="J22" i="25"/>
  <c r="H22" i="25"/>
  <c r="F22" i="25"/>
  <c r="D22" i="25"/>
  <c r="F25" i="25"/>
  <c r="D25" i="25"/>
  <c r="J25" i="25"/>
  <c r="K25" i="25"/>
  <c r="H25" i="25"/>
  <c r="K28" i="25"/>
  <c r="J28" i="25"/>
  <c r="H28" i="25"/>
  <c r="F28" i="25"/>
  <c r="D28" i="25"/>
  <c r="F31" i="25"/>
  <c r="D31" i="25"/>
  <c r="J31" i="25"/>
  <c r="K31" i="25"/>
  <c r="H31" i="25"/>
  <c r="D38" i="25"/>
  <c r="K38" i="25"/>
  <c r="J38" i="25"/>
  <c r="H38" i="25"/>
  <c r="F38" i="25"/>
  <c r="G15" i="25"/>
  <c r="M15" i="25"/>
  <c r="E15" i="25"/>
  <c r="L15" i="25"/>
  <c r="I15" i="25"/>
  <c r="I18" i="25"/>
  <c r="M18" i="25"/>
  <c r="E18" i="25"/>
  <c r="G18" i="25"/>
  <c r="I28" i="25"/>
  <c r="M28" i="25"/>
  <c r="E28" i="25"/>
  <c r="L28" i="25"/>
  <c r="G28" i="25"/>
  <c r="G31" i="25"/>
  <c r="M31" i="25"/>
  <c r="E31" i="25"/>
  <c r="L31" i="25"/>
  <c r="I31" i="25"/>
  <c r="I34" i="25"/>
  <c r="M34" i="25"/>
  <c r="E34" i="25"/>
  <c r="G34" i="25"/>
  <c r="K30" i="25"/>
  <c r="J30" i="25"/>
  <c r="H30" i="25"/>
  <c r="F30" i="25"/>
  <c r="D30" i="25"/>
  <c r="K8" i="25"/>
  <c r="J8" i="25"/>
  <c r="H8" i="25"/>
  <c r="F8" i="25"/>
  <c r="D8" i="25"/>
  <c r="I22" i="25"/>
  <c r="M22" i="25"/>
  <c r="E22" i="25"/>
  <c r="L22" i="25"/>
  <c r="G22" i="25"/>
  <c r="C45" i="25"/>
  <c r="C39" i="25"/>
  <c r="K53" i="25"/>
  <c r="J53" i="25"/>
  <c r="I53" i="25"/>
  <c r="K69" i="25"/>
  <c r="J69" i="25"/>
  <c r="I69" i="25"/>
  <c r="F27" i="25"/>
  <c r="D27" i="25"/>
  <c r="J27" i="25"/>
  <c r="K27" i="25"/>
  <c r="H27" i="25"/>
  <c r="K26" i="25"/>
  <c r="J26" i="25"/>
  <c r="H26" i="25"/>
  <c r="F26" i="25"/>
  <c r="D26" i="25"/>
  <c r="K32" i="25"/>
  <c r="J32" i="25"/>
  <c r="H32" i="25"/>
  <c r="F32" i="25"/>
  <c r="F35" i="25"/>
  <c r="D35" i="25"/>
  <c r="J35" i="25"/>
  <c r="K35" i="25"/>
  <c r="H35" i="25"/>
  <c r="B45" i="25"/>
  <c r="B39" i="25"/>
  <c r="G19" i="25"/>
  <c r="M19" i="25"/>
  <c r="E19" i="25"/>
  <c r="L19" i="25"/>
  <c r="I19" i="25"/>
  <c r="G25" i="25"/>
  <c r="M25" i="25"/>
  <c r="E25" i="25"/>
  <c r="L25" i="25"/>
  <c r="I25" i="25"/>
  <c r="G35" i="25"/>
  <c r="M35" i="25"/>
  <c r="E35" i="25"/>
  <c r="L35" i="25"/>
  <c r="I35" i="25"/>
  <c r="D32" i="25"/>
  <c r="F7" i="25"/>
  <c r="D7" i="25"/>
  <c r="J7" i="25"/>
  <c r="K7" i="25"/>
  <c r="H7" i="25"/>
  <c r="K18" i="25"/>
  <c r="J18" i="25"/>
  <c r="H18" i="25"/>
  <c r="F18" i="25"/>
  <c r="D18" i="25"/>
  <c r="H37" i="25"/>
  <c r="F37" i="25"/>
  <c r="D37" i="25"/>
  <c r="K37" i="25"/>
  <c r="F9" i="25"/>
  <c r="D9" i="25"/>
  <c r="J9" i="25"/>
  <c r="K9" i="25"/>
  <c r="B14" i="25"/>
  <c r="B6" i="25"/>
  <c r="F17" i="25"/>
  <c r="D17" i="25"/>
  <c r="J17" i="25"/>
  <c r="K17" i="25"/>
  <c r="H17" i="25"/>
  <c r="K20" i="25"/>
  <c r="J20" i="25"/>
  <c r="H20" i="25"/>
  <c r="F20" i="25"/>
  <c r="D20" i="25"/>
  <c r="F23" i="25"/>
  <c r="D23" i="25"/>
  <c r="J23" i="25"/>
  <c r="K23" i="25"/>
  <c r="H23" i="25"/>
  <c r="F29" i="25"/>
  <c r="D29" i="25"/>
  <c r="J29" i="25"/>
  <c r="K29" i="25"/>
  <c r="G29" i="25"/>
  <c r="M29" i="25"/>
  <c r="E29" i="25"/>
  <c r="L29" i="25"/>
  <c r="I29" i="25"/>
  <c r="H9" i="25"/>
  <c r="L34" i="25"/>
  <c r="F33" i="25"/>
  <c r="D33" i="25"/>
  <c r="J33" i="25"/>
  <c r="K33" i="25"/>
  <c r="H33" i="25"/>
  <c r="I8" i="25"/>
  <c r="M8" i="25"/>
  <c r="E8" i="25"/>
  <c r="L8" i="25"/>
  <c r="G8" i="25"/>
  <c r="G9" i="25"/>
  <c r="M9" i="25"/>
  <c r="E9" i="25"/>
  <c r="L9" i="25"/>
  <c r="I9" i="25"/>
  <c r="I20" i="25"/>
  <c r="M20" i="25"/>
  <c r="E20" i="25"/>
  <c r="L20" i="25"/>
  <c r="G20" i="25"/>
  <c r="G23" i="25"/>
  <c r="M23" i="25"/>
  <c r="E23" i="25"/>
  <c r="L23" i="25"/>
  <c r="I23" i="25"/>
  <c r="I26" i="25"/>
  <c r="M26" i="25"/>
  <c r="E26" i="25"/>
  <c r="G26" i="25"/>
  <c r="I37" i="25"/>
  <c r="G37" i="25"/>
  <c r="L37" i="25"/>
  <c r="E37" i="25"/>
  <c r="M37" i="25"/>
  <c r="D16" i="25"/>
  <c r="I77" i="25"/>
  <c r="G16" i="25"/>
  <c r="G24" i="25"/>
  <c r="G32" i="25"/>
  <c r="K58" i="25"/>
  <c r="J58" i="25"/>
  <c r="K66" i="25"/>
  <c r="J66" i="25"/>
  <c r="K74" i="25"/>
  <c r="J74" i="25"/>
  <c r="M38" i="25"/>
  <c r="E38" i="25"/>
  <c r="L38" i="25"/>
  <c r="G38" i="25"/>
  <c r="H43" i="25"/>
  <c r="F43" i="25"/>
  <c r="D43" i="25"/>
  <c r="K43" i="25"/>
  <c r="K55" i="25"/>
  <c r="J55" i="25"/>
  <c r="K63" i="25"/>
  <c r="J63" i="25"/>
  <c r="K71" i="25"/>
  <c r="J71" i="25"/>
  <c r="I16" i="25"/>
  <c r="M16" i="25"/>
  <c r="E16" i="25"/>
  <c r="I24" i="25"/>
  <c r="M24" i="25"/>
  <c r="E24" i="25"/>
  <c r="I32" i="25"/>
  <c r="M32" i="25"/>
  <c r="E32" i="25"/>
  <c r="I38" i="25"/>
  <c r="K52" i="25"/>
  <c r="J52" i="25"/>
  <c r="K60" i="25"/>
  <c r="J60" i="25"/>
  <c r="K68" i="25"/>
  <c r="J68" i="25"/>
  <c r="K57" i="25"/>
  <c r="J57" i="25"/>
  <c r="K65" i="25"/>
  <c r="J65" i="25"/>
  <c r="K73" i="25"/>
  <c r="J73" i="25"/>
  <c r="K54" i="25"/>
  <c r="J54" i="25"/>
  <c r="K62" i="25"/>
  <c r="J62" i="25"/>
  <c r="K70" i="25"/>
  <c r="J70" i="25"/>
  <c r="H41" i="25"/>
  <c r="F41" i="25"/>
  <c r="D41" i="25"/>
  <c r="K41" i="25"/>
  <c r="K51" i="25"/>
  <c r="J51" i="25"/>
  <c r="K59" i="25"/>
  <c r="J59" i="25"/>
  <c r="K67" i="25"/>
  <c r="J67" i="25"/>
  <c r="K75" i="25"/>
  <c r="J75" i="25"/>
  <c r="K56" i="25"/>
  <c r="J56" i="25"/>
  <c r="K64" i="25"/>
  <c r="J64" i="25"/>
  <c r="K72" i="25"/>
  <c r="J72" i="25"/>
  <c r="G40" i="25"/>
  <c r="G42" i="25"/>
  <c r="G44" i="25"/>
  <c r="H40" i="25"/>
  <c r="L41" i="25"/>
  <c r="H42" i="25"/>
  <c r="L43" i="25"/>
  <c r="H44" i="25"/>
  <c r="J40" i="25"/>
  <c r="J42" i="25"/>
  <c r="J44" i="25"/>
  <c r="E40" i="25"/>
  <c r="E42" i="25"/>
  <c r="E44" i="25"/>
  <c r="K77" i="25" l="1"/>
  <c r="I45" i="25"/>
  <c r="G45" i="25"/>
  <c r="L45" i="25"/>
  <c r="E45" i="25"/>
  <c r="M45" i="25"/>
  <c r="K14" i="25"/>
  <c r="J14" i="25"/>
  <c r="H14" i="25"/>
  <c r="F14" i="25"/>
  <c r="D14" i="25"/>
  <c r="I6" i="25"/>
  <c r="M6" i="25"/>
  <c r="E6" i="25"/>
  <c r="G6" i="25"/>
  <c r="L6" i="25"/>
  <c r="K6" i="25"/>
  <c r="J6" i="25"/>
  <c r="H6" i="25"/>
  <c r="F6" i="25"/>
  <c r="D6" i="25"/>
  <c r="I79" i="25"/>
  <c r="I14" i="25"/>
  <c r="M14" i="25"/>
  <c r="E14" i="25"/>
  <c r="L14" i="25"/>
  <c r="G14" i="25"/>
  <c r="J77" i="25"/>
  <c r="I78" i="25" s="1"/>
  <c r="K79" i="25"/>
  <c r="K78" i="25"/>
  <c r="H39" i="25"/>
  <c r="F39" i="25"/>
  <c r="D39" i="25"/>
  <c r="K39" i="25"/>
  <c r="J39" i="25"/>
  <c r="H45" i="25"/>
  <c r="F45" i="25"/>
  <c r="D45" i="25"/>
  <c r="K45" i="25"/>
  <c r="J45" i="25"/>
  <c r="I39" i="25"/>
  <c r="G39" i="25"/>
  <c r="L39" i="25"/>
  <c r="M39" i="25"/>
  <c r="E39" i="25"/>
  <c r="I82" i="25" l="1"/>
  <c r="J79" i="25"/>
  <c r="J78" i="25"/>
  <c r="I81" i="25" s="1"/>
  <c r="I83" i="25" l="1"/>
</calcChain>
</file>

<file path=xl/sharedStrings.xml><?xml version="1.0" encoding="utf-8"?>
<sst xmlns="http://schemas.openxmlformats.org/spreadsheetml/2006/main" count="1673" uniqueCount="496">
  <si>
    <t>Aufgrund von Kreisgebietsreformen</t>
  </si>
  <si>
    <t>sind Kreisschlüssel</t>
  </si>
  <si>
    <t>entfallen und</t>
  </si>
  <si>
    <t>Vorquartalswerte deshalb</t>
  </si>
  <si>
    <t>teilweise nicht ausweisbar.</t>
  </si>
  <si>
    <t>_</t>
  </si>
  <si>
    <t>Beschäftigungsstatistik</t>
  </si>
  <si>
    <t>Impressum</t>
  </si>
  <si>
    <t>Produktlinie/Reihe:</t>
  </si>
  <si>
    <t>Tabellen</t>
  </si>
  <si>
    <t>Titel:</t>
  </si>
  <si>
    <t>Regionalreport über Beschäftigte (Quartalszahlen)</t>
  </si>
  <si>
    <t>Region:</t>
  </si>
  <si>
    <t>Salzlandkreis (15089)</t>
  </si>
  <si>
    <t>Stichtag:</t>
  </si>
  <si>
    <t>30. Juni 2019</t>
  </si>
  <si>
    <t>Erstellungsdatum:</t>
  </si>
  <si>
    <t>17. Dezember 2019</t>
  </si>
  <si>
    <t>Periodizität:</t>
  </si>
  <si>
    <t>vierteljährlich</t>
  </si>
  <si>
    <t>Nächster
Veröffentlichungstermin:</t>
  </si>
  <si>
    <t>10. April 2020</t>
  </si>
  <si>
    <t>Hinweise:</t>
  </si>
  <si>
    <t xml:space="preserve">In dieser Publikation wird über die sozialversicherungspflichtig und geringfügig entlohnten Beschäftigten berichtet. Eine weitere Unterteilung der geringfügig entlohnten Beschäftigten in ausschließlich geringfügig entlohnte und im Nebenjob tätige Beschäftigte ist bei ausgewählten Merkmalen, wie dem Beruf, aus Geheimhaltungsgründen nicht möglich. Weitergehende Informationen erhalten Sie über Ihren regionalen Statistik-Service. Soweit nicht anders angegeben, beziehen sich alle Zahlen auf den Arbeitsort. </t>
  </si>
  <si>
    <t>Herausgeberin:</t>
  </si>
  <si>
    <t>Bundesagentur für Arbeit</t>
  </si>
  <si>
    <t>Statistik</t>
  </si>
  <si>
    <t>Rückfragen an:</t>
  </si>
  <si>
    <t>Statistik-Service Ost</t>
  </si>
  <si>
    <t>Storkower Straße 120</t>
  </si>
  <si>
    <t>10407 Berlin</t>
  </si>
  <si>
    <t>E-Mail:</t>
  </si>
  <si>
    <t>Statistik-Service-Ost@arbeitsagentur.de</t>
  </si>
  <si>
    <t>Hotline:</t>
  </si>
  <si>
    <t>030/555599-7373</t>
  </si>
  <si>
    <t>Fax:</t>
  </si>
  <si>
    <t>030/555599-7375</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</si>
  <si>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</si>
  <si>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</si>
  <si>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</si>
  <si>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</si>
  <si>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</si>
  <si>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</si>
  <si>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</si>
  <si>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Tabellen, Regionalreport über Beschäftigte, Nürnberg, Dezember 2019</t>
  </si>
  <si>
    <t>Nutzungsbedingungen:</t>
  </si>
  <si>
    <t>© Statistik der Bundesagentur für Arbeit</t>
  </si>
  <si>
    <t>Sie können Informationen speichern, (auch auszugsweise) mit Quellen-</t>
  </si>
  <si>
    <t>angabe  weitergeben, vervielfältigen und verbreiten. Die Inhalte dürfen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</si>
  <si>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</si>
  <si>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</si>
  <si>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</si>
  <si>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</si>
  <si>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</si>
  <si>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</si>
  <si>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</si>
  <si>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</si>
  <si>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Inhaltsverzeichnis</t>
  </si>
  <si>
    <t>Stichtag: 30. Juni 2019</t>
  </si>
  <si>
    <t>Quartalszahlen im Überblick</t>
  </si>
  <si>
    <t>Sozialversicherungspflichtig und geringfügig entlohnte Beschäftigte</t>
  </si>
  <si>
    <t>nach ausgewählten Merkmalen</t>
  </si>
  <si>
    <t>Tabelle 1</t>
  </si>
  <si>
    <t>Diagramm: Entwicklung sozialversicherungspflichtig Beschäftigter</t>
  </si>
  <si>
    <t>und geringfügig entlohnter Beschäftigter nach Regionen und nach</t>
  </si>
  <si>
    <t>der Klassifikation der Wirtschaftszweige (WZ 2008)</t>
  </si>
  <si>
    <t>Diagramm</t>
  </si>
  <si>
    <t>Sozialversicherungspflichtig Beschäftigte</t>
  </si>
  <si>
    <t>nach Regionen und ausgewählten Merkmalen</t>
  </si>
  <si>
    <t>Tabelle 2.1</t>
  </si>
  <si>
    <t>Tabelle 2.2</t>
  </si>
  <si>
    <t>nach der Klassifikation der Wirtschaftszweige 2008 (WZ 2008)</t>
  </si>
  <si>
    <t>Tabelle 2.3</t>
  </si>
  <si>
    <t>nach der Klassifikation der Berufe (KldB 2010)</t>
  </si>
  <si>
    <t>Tabelle 2.4</t>
  </si>
  <si>
    <t>Geringfügig entlohnte Beschäftigte</t>
  </si>
  <si>
    <t>Tabelle 3.1</t>
  </si>
  <si>
    <t>Tabelle 3.2</t>
  </si>
  <si>
    <t>Tabelle 3.3</t>
  </si>
  <si>
    <t xml:space="preserve"> </t>
  </si>
  <si>
    <t>Tabelle 3.4</t>
  </si>
  <si>
    <t>Begonnene sozialversicherungspflichtige Beschäftigungsverhältnisse</t>
  </si>
  <si>
    <t xml:space="preserve">Insgesamt / darunter befristet nach ausgewählten Merkmalen </t>
  </si>
  <si>
    <t>Tabelle 4.1</t>
  </si>
  <si>
    <t>Tabelle 4.2</t>
  </si>
  <si>
    <t>Tabelle 4.3</t>
  </si>
  <si>
    <t xml:space="preserve">Beendete sozialversicherungspflichtige Beschäftigungsverhältnisse </t>
  </si>
  <si>
    <t>Tabelle 5.1</t>
  </si>
  <si>
    <t>Tabelle 5.2</t>
  </si>
  <si>
    <t>Zeitreihe</t>
  </si>
  <si>
    <t>Sozialversicherungspflichtig und geringfügig entlohnte Beschäftigte sowie begonnene und beendete Beschäftigungsverhältnisse</t>
  </si>
  <si>
    <t>Tabelle 6</t>
  </si>
  <si>
    <t>1. Sozialversicherungspflichtig und geringfügig entlohnte Beschäftigte nach
ausgewählten Merkmalen</t>
  </si>
  <si>
    <t>Salzlandkreis (15089); Gebietsstand des jeweiligen Stichtags</t>
  </si>
  <si>
    <t>Merkmale</t>
  </si>
  <si>
    <r>
      <t xml:space="preserve">Anteile
in % </t>
    </r>
    <r>
      <rPr>
        <vertAlign val="superscript"/>
        <sz val="8"/>
        <rFont val="Arial"/>
        <family val="2"/>
      </rPr>
      <t>1)</t>
    </r>
  </si>
  <si>
    <r>
      <t xml:space="preserve">Beschäftigte am Stichtag </t>
    </r>
    <r>
      <rPr>
        <sz val="8"/>
        <rFont val="Arial"/>
        <family val="2"/>
      </rPr>
      <t xml:space="preserve">Ende ... </t>
    </r>
  </si>
  <si>
    <t>Veränderung 
gegenüber dem 
Vorjahresstichtag 
(Sp. 1 zu Sp. 5)</t>
  </si>
  <si>
    <t>Jun. 19</t>
  </si>
  <si>
    <t>Mrz. 19</t>
  </si>
  <si>
    <t>Dez. 18</t>
  </si>
  <si>
    <t>Sep. 18</t>
  </si>
  <si>
    <t>Jun. 18</t>
  </si>
  <si>
    <t>absolut</t>
  </si>
  <si>
    <t>in %</t>
  </si>
  <si>
    <t>Insgesamt</t>
  </si>
  <si>
    <t>dav.</t>
  </si>
  <si>
    <t>Männer</t>
  </si>
  <si>
    <t>Frauen</t>
  </si>
  <si>
    <t>unter 25 Jahre</t>
  </si>
  <si>
    <t>25 bis unter 55 Jahre</t>
  </si>
  <si>
    <t>55 bis unter 65 Jahre</t>
  </si>
  <si>
    <t>65 Jahre und älter</t>
  </si>
  <si>
    <t>dar.: bis zur Altersgrenze</t>
  </si>
  <si>
    <t>dar.</t>
  </si>
  <si>
    <t>Vollzeitbeschäftigte</t>
  </si>
  <si>
    <t>Teilzeitbeschäftigte</t>
  </si>
  <si>
    <t>Deutsche</t>
  </si>
  <si>
    <t>Ausländer</t>
  </si>
  <si>
    <t>Geringfügig entlohnte Beschäftigte (GeB)</t>
  </si>
  <si>
    <t>GeB - Insgesamt</t>
  </si>
  <si>
    <t>GeB - ausschließlich</t>
  </si>
  <si>
    <t>GeB - im Nebenjob</t>
  </si>
  <si>
    <r>
      <rPr>
        <vertAlign val="superscript"/>
        <sz val="7"/>
        <rFont val="Arial"/>
        <family val="2"/>
      </rPr>
      <t xml:space="preserve">1) </t>
    </r>
    <r>
      <rPr>
        <sz val="7"/>
        <rFont val="Arial"/>
        <family val="2"/>
      </rPr>
      <t>Anteil an der jeweiligen Gesamtsumme (Spaltenprozent)</t>
    </r>
  </si>
  <si>
    <r>
      <rPr>
        <vertAlign val="superscript"/>
        <sz val="7"/>
        <rFont val="Arial"/>
        <family val="2"/>
      </rPr>
      <t xml:space="preserve">*) </t>
    </r>
    <r>
      <rPr>
        <sz val="7"/>
        <rFont val="Arial"/>
        <family val="2"/>
      </rPr>
      <t>Aus Datenschutzgründen und Gründen der statistischen Geheimhaltung werden Zahlenwerte von 1 oder 2 und Daten, aus denen rechnerisch auf einen solchen 
  Zahlenwert geschlossen werden kann, anonymisiert.</t>
    </r>
  </si>
  <si>
    <t>Entwicklung sozialversicherungspflichtig Beschäftigter und geringfügig entlohnter Beschäftigter nach Regionen</t>
  </si>
  <si>
    <t xml:space="preserve">und nach der Klassifikation der Wirtschaftszweige (WZ 2008) </t>
  </si>
  <si>
    <t>ausgewählte Regionen; Gebietsstand des jeweiligen Stichtags</t>
  </si>
  <si>
    <t>Veränderung gegenüber dem Vorjahresstichtag in %</t>
  </si>
  <si>
    <t>Geringfügig entlohnte Beschäftigte (insgesamt)</t>
  </si>
  <si>
    <t>Bundesland Sachsen-Anhalt</t>
  </si>
  <si>
    <t>Ostdeutschland</t>
  </si>
  <si>
    <t>Deutschland</t>
  </si>
  <si>
    <t>A</t>
  </si>
  <si>
    <t>Land-, Forstwirtschaft und Fischerei</t>
  </si>
  <si>
    <t>B,D,E</t>
  </si>
  <si>
    <t>Bergbau, Energie- und Wasserversorgung, Energiewirtschaft</t>
  </si>
  <si>
    <t>C
dav.</t>
  </si>
  <si>
    <t>Verarbeitendes Gewerbe</t>
  </si>
  <si>
    <t>10-15, 18, 21, 31</t>
  </si>
  <si>
    <t>Herstellung von überwiegend häuslich konsumierten Gütern (ohne Güter der Metall-, Elektro- und Chemieindustrie)</t>
  </si>
  <si>
    <t>24-30,32,33</t>
  </si>
  <si>
    <t>Metall- und Elektroindustrie sowie Stahlindustrie</t>
  </si>
  <si>
    <t>16, 17, 19, 
20, ,22, 23</t>
  </si>
  <si>
    <t>Hrst. v. Vorleistungsgütern, insb. v. chem. Erzeugnissen u. Kunsstoffwaren (ohne Güter der Metall- u. Elektroindustrie)</t>
  </si>
  <si>
    <t>F</t>
  </si>
  <si>
    <t>Baugewerbe</t>
  </si>
  <si>
    <t>G</t>
  </si>
  <si>
    <t>Handel, Instandhaltung, Reparatur von Kfz</t>
  </si>
  <si>
    <t>H</t>
  </si>
  <si>
    <t>Verkehr und Lagerei</t>
  </si>
  <si>
    <t>I</t>
  </si>
  <si>
    <t>Gastgewerbe</t>
  </si>
  <si>
    <t>J</t>
  </si>
  <si>
    <t>Information und Kommunikation</t>
  </si>
  <si>
    <t>K</t>
  </si>
  <si>
    <t>Erbringung von Finanz- und Versicherungsdienstleistungen</t>
  </si>
  <si>
    <t>L,M</t>
  </si>
  <si>
    <t>Immobilien, freiberufliche wissenschaftliche und technische Dienstleitstungen</t>
  </si>
  <si>
    <t>N</t>
  </si>
  <si>
    <t>sonstige wirtschaftliche Dienstleistungen 
(ohne Arbeitnehmerüberlassung)</t>
  </si>
  <si>
    <t>Arbeitnehmerüberlassung</t>
  </si>
  <si>
    <t>O, U</t>
  </si>
  <si>
    <t>Öffentliche Verwaltung, Verteidigung, Sozialversicherung, Ext. Organisationen</t>
  </si>
  <si>
    <t>P</t>
  </si>
  <si>
    <t>Erziehung und Unterricht</t>
  </si>
  <si>
    <t>Gesundheitswesen</t>
  </si>
  <si>
    <t>Heime und Sozialwesen</t>
  </si>
  <si>
    <t>R,S,T</t>
  </si>
  <si>
    <t>sonstige Dienstleistungen, Private Haushalte</t>
  </si>
  <si>
    <t>keine Zuordnung möglich</t>
  </si>
  <si>
    <t>davon nach Sektoren:</t>
  </si>
  <si>
    <t>B - F</t>
  </si>
  <si>
    <t>Produzierendes Gewerbe</t>
  </si>
  <si>
    <t>G - U</t>
  </si>
  <si>
    <t>Dienstleistungsbereich</t>
  </si>
  <si>
    <t>*) Aus Datenschutzgründen und Gründen der statistischen Geheimhaltung werden Zahlenwerte von 1 oder 2 und Daten, aus denen rechnerisch auf einen solchen Zahlenwert geschlossen werden kann, anonymisiert. Gleiches gilt, wenn in einer Region weniger als 3 Betriebe ansässig sind  oder einer der Betriebe einen so hohen Beschäftigtenanteil auf sich vereint, dass die Beschäftigtenzahl  praktisch eine Einzelangabe über den Branchenführer darstellt (Dominanzfall).</t>
  </si>
  <si>
    <t>2.1 Sozialversicherungspflichtig Beschäftigte nach Regionen und ausgewählten
Merkmalen</t>
  </si>
  <si>
    <t xml:space="preserve">Regionen / Merkmale </t>
  </si>
  <si>
    <r>
      <t xml:space="preserve">Anteile in % </t>
    </r>
    <r>
      <rPr>
        <vertAlign val="superscript"/>
        <sz val="8"/>
        <rFont val="Arial"/>
        <family val="2"/>
      </rPr>
      <t>1)</t>
    </r>
  </si>
  <si>
    <t xml:space="preserve">sozialversicherungspflichtig Beschäftigte am Stichtag Ende ... </t>
  </si>
  <si>
    <t>Veränderung gegenüber
dem Vorjahresstichtag (Spalte 1 zu Spalte 5)</t>
  </si>
  <si>
    <t>in Vollzeit</t>
  </si>
  <si>
    <t>in Teilzeit</t>
  </si>
  <si>
    <t>Salzlandkreis (15089) am Wohnort</t>
  </si>
  <si>
    <t>2.2 Sozialversicherungspflichtig Beschäftigte nach ausgewählten Merkmalen</t>
  </si>
  <si>
    <r>
      <t xml:space="preserve">nach dem Geschlecht
</t>
    </r>
    <r>
      <rPr>
        <sz val="8"/>
        <rFont val="Arial"/>
        <family val="2"/>
      </rPr>
      <t>dav.  Männer</t>
    </r>
  </si>
  <si>
    <r>
      <t xml:space="preserve">nach Altersgruppen und Geschlecht
</t>
    </r>
    <r>
      <rPr>
        <sz val="8"/>
        <rFont val="Arial"/>
        <family val="2"/>
      </rPr>
      <t>dav.  unter 25 Jahre</t>
    </r>
  </si>
  <si>
    <t xml:space="preserve">dar. </t>
  </si>
  <si>
    <t>bis zur Altersgrenze</t>
  </si>
  <si>
    <r>
      <t xml:space="preserve">nach Nationalität und Geschlecht
</t>
    </r>
    <r>
      <rPr>
        <sz val="8"/>
        <rFont val="Arial"/>
        <family val="2"/>
      </rPr>
      <t>dar.  Deutsche</t>
    </r>
  </si>
  <si>
    <r>
      <t>nach der Arbeitszeit und Geschlecht</t>
    </r>
    <r>
      <rPr>
        <sz val="8"/>
        <rFont val="Arial"/>
        <family val="2"/>
      </rPr>
      <t xml:space="preserve">
dar.  in Vollzeit</t>
    </r>
  </si>
  <si>
    <r>
      <t xml:space="preserve">Sozialversicherungspflichtig Beschäftigte in 
Werkstätten oder gleichartigen Einrichtungen für Menschen mit Behinderung </t>
    </r>
    <r>
      <rPr>
        <b/>
        <vertAlign val="superscript"/>
        <sz val="8"/>
        <rFont val="Arial"/>
        <family val="2"/>
      </rPr>
      <t>2)</t>
    </r>
    <r>
      <rPr>
        <sz val="8"/>
        <rFont val="Arial"/>
        <family val="2"/>
      </rPr>
      <t xml:space="preserve">
         Insgesamt                  </t>
    </r>
  </si>
  <si>
    <r>
      <t>nach dem Berufsabschluss und Geschlecht</t>
    </r>
    <r>
      <rPr>
        <sz val="8"/>
        <rFont val="Arial"/>
        <family val="2"/>
      </rPr>
      <t xml:space="preserve">
dav.  ohne beruflichen Ausbildungsabschluss</t>
    </r>
  </si>
  <si>
    <t>Auszubildende</t>
  </si>
  <si>
    <t xml:space="preserve">   Männer</t>
  </si>
  <si>
    <t xml:space="preserve">   Frauen</t>
  </si>
  <si>
    <r>
      <t xml:space="preserve">mit anerkanntem Berufsabschluss </t>
    </r>
    <r>
      <rPr>
        <vertAlign val="superscript"/>
        <sz val="8"/>
        <rFont val="Arial"/>
        <family val="2"/>
      </rPr>
      <t>3)</t>
    </r>
  </si>
  <si>
    <t>Abschluss anerkannte Berufsausbildung</t>
  </si>
  <si>
    <t xml:space="preserve">    Männer</t>
  </si>
  <si>
    <t xml:space="preserve">    Frauen</t>
  </si>
  <si>
    <t>Meister- / Techn . / gleichw. Fachschulabschl.</t>
  </si>
  <si>
    <r>
      <t xml:space="preserve">mit akademischem Abschluss </t>
    </r>
    <r>
      <rPr>
        <vertAlign val="superscript"/>
        <sz val="8"/>
        <rFont val="Arial"/>
        <family val="2"/>
      </rPr>
      <t>4)</t>
    </r>
  </si>
  <si>
    <t>Bachelor</t>
  </si>
  <si>
    <t>Diplom/Magister/Master/Staatsexamen</t>
  </si>
  <si>
    <t>Promotion</t>
  </si>
  <si>
    <t>Ausbildung unbekannt</t>
  </si>
  <si>
    <r>
      <rPr>
        <vertAlign val="superscript"/>
        <sz val="7"/>
        <rFont val="Arial"/>
        <family val="2"/>
      </rPr>
      <t xml:space="preserve">1)  </t>
    </r>
    <r>
      <rPr>
        <sz val="7"/>
        <rFont val="Arial"/>
        <family val="2"/>
      </rPr>
      <t>Anteil an der jeweiligen Gesamtsumme (Spaltenprozent)</t>
    </r>
  </si>
  <si>
    <r>
      <rPr>
        <vertAlign val="superscript"/>
        <sz val="7"/>
        <rFont val="Arial"/>
        <family val="2"/>
      </rPr>
      <t>2)</t>
    </r>
    <r>
      <rPr>
        <sz val="7"/>
        <rFont val="Arial"/>
        <family val="2"/>
      </rPr>
      <t xml:space="preserve"> Menschen mit Behinderung in anerkannten Einrichtungen, Personen in Einrichtungen der Jugendhilfe, Menschen mit Behinderung in Integrationsprojekt, Teiln. Teilhabe am Arbeitsleben.</t>
    </r>
  </si>
  <si>
    <r>
      <rPr>
        <vertAlign val="superscript"/>
        <sz val="7"/>
        <rFont val="Arial"/>
        <family val="2"/>
      </rPr>
      <t xml:space="preserve">3) </t>
    </r>
    <r>
      <rPr>
        <sz val="7"/>
        <rFont val="Arial"/>
        <family val="2"/>
      </rPr>
      <t>"mit anerkanntem Berufsabschluss" ist die Summe aus "mit anerkannter Berufsausbildung" und "Meister-/Techniker-/gleichw. Fachschulabschluss"</t>
    </r>
  </si>
  <si>
    <r>
      <rPr>
        <vertAlign val="superscript"/>
        <sz val="7"/>
        <rFont val="Arial"/>
        <family val="2"/>
      </rPr>
      <t>4)</t>
    </r>
    <r>
      <rPr>
        <sz val="7"/>
        <rFont val="Arial"/>
        <family val="2"/>
      </rPr>
      <t xml:space="preserve"> "mit akademischem Abschluss" ist die Summe aus "Bachelor", "Diplom/Magister/Master/Staatsexamen" und "Promotion"</t>
    </r>
  </si>
  <si>
    <r>
      <rPr>
        <vertAlign val="superscript"/>
        <sz val="7"/>
        <rFont val="Arial"/>
        <family val="2"/>
      </rPr>
      <t xml:space="preserve">*) </t>
    </r>
    <r>
      <rPr>
        <sz val="7"/>
        <rFont val="Arial"/>
        <family val="2"/>
      </rPr>
      <t>Aus Datenschutzgründen und Gründen der statistischen Geheimhaltung werden Zahlenwerte von 1 oder 2 und Daten, aus denen rechnerisch auf einen solchen Zahlenwert geschlossen werden kann, anonymisiert.</t>
    </r>
  </si>
  <si>
    <r>
      <rPr>
        <vertAlign val="superscript"/>
        <sz val="7"/>
        <rFont val="Arial"/>
        <family val="2"/>
      </rPr>
      <t>.X)</t>
    </r>
    <r>
      <rPr>
        <sz val="7"/>
        <rFont val="Arial"/>
        <family val="2"/>
      </rPr>
      <t xml:space="preserve"> Nachweis von Veränderungswerten &lt; -250% bzw. &gt; 250% nicht sinnvoll</t>
    </r>
  </si>
  <si>
    <t>2.3 Sozialversicherungspflichtig Beschäftigte nach der Klassifikation der Wirtschaftszweige 2008 (WZ 2008)</t>
  </si>
  <si>
    <t>Wirtschaftsabschnitte / Wirtschaftsabteilungen / Wirtschaftsgruppen WZ 2008</t>
  </si>
  <si>
    <t>Bergbau, Energie- und Wasserversorgung, Entsorgungswirtschaft</t>
  </si>
  <si>
    <t>C</t>
  </si>
  <si>
    <t>dav. 10-15,
18, 21, 31</t>
  </si>
  <si>
    <t>Herstellung von überwiegend häuslich konsumierten Gütern 
(ohne Güter der Metall-, Elektro- und Chemieindustrie)</t>
  </si>
  <si>
    <t>24-30,
32, 33</t>
  </si>
  <si>
    <t>16, 17, 19, 
20, 22, 23</t>
  </si>
  <si>
    <t>Hrst. v. Vorleistungsgütern, insb. v. chem. Erzeugnissen u. Kunststoffwaren (ohne Güter der Metall- u. Elektroindustrie)</t>
  </si>
  <si>
    <t>Immobilien, freiberufliche wissenschaftliche und technische Dienstleistungen</t>
  </si>
  <si>
    <t>N (ohne ANÜ)</t>
  </si>
  <si>
    <t>Öffentliche Verwaltung, Verteidigung, Sozialversicherung, 
Ext. Organisationen</t>
  </si>
  <si>
    <t>ohne Angabe</t>
  </si>
  <si>
    <r>
      <rPr>
        <vertAlign val="superscript"/>
        <sz val="7"/>
        <rFont val="Arial"/>
        <family val="2"/>
      </rPr>
      <t xml:space="preserve">*) </t>
    </r>
    <r>
      <rPr>
        <sz val="7"/>
        <rFont val="Arial"/>
        <family val="2"/>
      </rPr>
      <t>Aus Datenschutzgründen und Gründen der statistischen Geheimhaltung werden Zahlenwerte von 1 oder 2 und Daten, aus denen rechnerisch auf einen solchen Zahlenwert geschlossen werden kann, anonymisiert. Gleiches gilt, wenn in einer Region weniger als 3 Betriebe ansässig sind  oder einer der Betriebe einen so hohen Beschäftigtenanteil auf sich vereint, dass die Beschäftigtenzahl praktisch eine Einzelangabe über den Branchenführer darstellt (Dominanzfall).</t>
    </r>
  </si>
  <si>
    <t>2.4 Sozialversicherungspflichtig Beschäftigte nach der Klassifikation der Berufe (KldB 2010)</t>
  </si>
  <si>
    <t>Anforderungsniveau/
Berufshauptgruppen/-gruppen (KldB2010)</t>
  </si>
  <si>
    <t>darunter nach Anforderungsniveau der ausgeübten Tätigkeit (KldB 2010)</t>
  </si>
  <si>
    <t>Helfer</t>
  </si>
  <si>
    <t>Fachkraft</t>
  </si>
  <si>
    <t>Spezialist</t>
  </si>
  <si>
    <t>Experte</t>
  </si>
  <si>
    <t>davon nach Berufsfachlichkeit der ausgeübten Tätigkeit (KldB 2010)</t>
  </si>
  <si>
    <t>Land-, Tier-, Forstwirtschaftsberufe</t>
  </si>
  <si>
    <t>dar. 111</t>
  </si>
  <si>
    <t>Landwirtschaft</t>
  </si>
  <si>
    <t>Gartenbauberufe, Floristik</t>
  </si>
  <si>
    <t>Rohstoffgewinn,Glas-,Keramikverarbeitung</t>
  </si>
  <si>
    <t>Kunststoff- u. Holzherst.,-verarbeitung</t>
  </si>
  <si>
    <t>Papier-,Druckberufe, tech.Mediengestalt.</t>
  </si>
  <si>
    <t>Metallerzeugung,-bearbeitung, Metallbau</t>
  </si>
  <si>
    <t>Maschinen- und Fahrzeugtechnikberufe</t>
  </si>
  <si>
    <t>Mechatronik-, Energie- u. Elektroberufe</t>
  </si>
  <si>
    <t>Techn.Entwickl.Konstr.Produktionssteuer.</t>
  </si>
  <si>
    <t>Textil- und Lederberufe</t>
  </si>
  <si>
    <t>Lebensmittelherstellung u. -verarbeitung</t>
  </si>
  <si>
    <t>dar. 292</t>
  </si>
  <si>
    <t>Lebensmittel- u. Genussmittelherstellung</t>
  </si>
  <si>
    <t>dar. 293</t>
  </si>
  <si>
    <t>Speisenzubereitung</t>
  </si>
  <si>
    <t>Bauplanung,Architektur,Vermessungsberufe</t>
  </si>
  <si>
    <t>Hoch- und Tiefbauberufe</t>
  </si>
  <si>
    <t>(Innen-)Ausbauberufe</t>
  </si>
  <si>
    <t>Gebäude- u. versorgungstechnische Berufe</t>
  </si>
  <si>
    <t>Mathematik-Biologie-Chemie-,Physikberufe</t>
  </si>
  <si>
    <t>Geologie-,Geografie-,Umweltschutzberufe</t>
  </si>
  <si>
    <t>Informatik- und andere IKT-Berufe</t>
  </si>
  <si>
    <t>Verkehr, Logistik (außer Fahrzeugführ.)</t>
  </si>
  <si>
    <t>dar. 513</t>
  </si>
  <si>
    <t>Lagerwirt.,Post,Zustellung,Güterumschlag</t>
  </si>
  <si>
    <t>dar. Berufe in der Lagerwirtschaft (5131)</t>
  </si>
  <si>
    <t>Führer von Fahrzeug- u. Transportgeräten</t>
  </si>
  <si>
    <t>dar. 521</t>
  </si>
  <si>
    <t>Fahrzeugführung im Straßenverkehr</t>
  </si>
  <si>
    <t>Schutz-,Sicherheits-, Überwachungsberufe</t>
  </si>
  <si>
    <t>dar. 531</t>
  </si>
  <si>
    <t>Obj.-,Pers.-,Brandschutz,Arbeitssicherh.</t>
  </si>
  <si>
    <t>Reinigungsberufe</t>
  </si>
  <si>
    <t>Einkaufs-, Vertriebs- und Handelsberufe</t>
  </si>
  <si>
    <t>Verkaufsberufe</t>
  </si>
  <si>
    <t>Tourismus-, Hotel- und Gaststättenberufe</t>
  </si>
  <si>
    <t>dar. 632</t>
  </si>
  <si>
    <t>Hotellerie</t>
  </si>
  <si>
    <t>dar. 633</t>
  </si>
  <si>
    <t>Gastronomie</t>
  </si>
  <si>
    <t>Berufe Unternehmensführung,-organisation</t>
  </si>
  <si>
    <t>dar. 713</t>
  </si>
  <si>
    <t>Unternehmensorganisation und -strategie</t>
  </si>
  <si>
    <t>dar. 714</t>
  </si>
  <si>
    <t>Büro und Sekretariat</t>
  </si>
  <si>
    <t>Finanzdienstl.Rechnungsw.,Steuerberatung</t>
  </si>
  <si>
    <t>dar. 721</t>
  </si>
  <si>
    <t>Versicherungs- u. Finanzdienstleistungen</t>
  </si>
  <si>
    <t>dar. 722</t>
  </si>
  <si>
    <t>Rechnungswesen, Controlling und Revision</t>
  </si>
  <si>
    <t>Berufe in Recht und Verwaltung</t>
  </si>
  <si>
    <t>dar. 732</t>
  </si>
  <si>
    <t>Verwaltung</t>
  </si>
  <si>
    <t>Medizinische Gesundheitsberufe</t>
  </si>
  <si>
    <t>dar. 811</t>
  </si>
  <si>
    <t>Arzt- und Praxishilfe</t>
  </si>
  <si>
    <t>dar. 813</t>
  </si>
  <si>
    <t>Gesundh.,Krankenpfl.,Rettungsd.Geburtsh.</t>
  </si>
  <si>
    <r>
      <t xml:space="preserve">dar. Gesundheits- und Krankenpflege </t>
    </r>
    <r>
      <rPr>
        <vertAlign val="superscript"/>
        <sz val="8"/>
        <rFont val="Arial"/>
        <family val="2"/>
      </rPr>
      <t>2)</t>
    </r>
  </si>
  <si>
    <t>dar. 814</t>
  </si>
  <si>
    <t>Human- und Zahnmedizin</t>
  </si>
  <si>
    <t>dar. 817</t>
  </si>
  <si>
    <t>Nicht ärztliche Therapie und Heilkunde</t>
  </si>
  <si>
    <t>Nichtmed.Gesundheit,Körperpfl.,Medizint.</t>
  </si>
  <si>
    <t>dar. 821</t>
  </si>
  <si>
    <t>Altenpflege</t>
  </si>
  <si>
    <t>dar. 823</t>
  </si>
  <si>
    <t>Körperpflege</t>
  </si>
  <si>
    <t>Erziehung,soz.,hauswirt.Berufe,Theologie</t>
  </si>
  <si>
    <t>dar. 831</t>
  </si>
  <si>
    <t>Erziehung,Sozialarb.,Heilerziehungspfl.</t>
  </si>
  <si>
    <t>dar. Berufe i.d. Kinderbetr., -erziehung (8311)</t>
  </si>
  <si>
    <t>Lehrende und ausbildende Berufe</t>
  </si>
  <si>
    <t>dar. 841</t>
  </si>
  <si>
    <t>Lehrtätigkeit an allgemeinbild. Schulen</t>
  </si>
  <si>
    <t>dar. 842</t>
  </si>
  <si>
    <t>Lehrt.berufsb.Fächer,betr.Ausb.,Betr.päd</t>
  </si>
  <si>
    <t>dar. 843</t>
  </si>
  <si>
    <t>Lehr-, Forschungstätigkeit an Hochschulen</t>
  </si>
  <si>
    <t>Geistes-Gesellschafts-Wirtschaftswissen.</t>
  </si>
  <si>
    <t>Werbung,Marketing,kaufm,red.Medienberufe</t>
  </si>
  <si>
    <t>Produktdesign, Kunsthandwerk</t>
  </si>
  <si>
    <t>Darstellende, unterhaltende Berufe</t>
  </si>
  <si>
    <t>01</t>
  </si>
  <si>
    <t>Angehörige der regulären Streitkräfte</t>
  </si>
  <si>
    <t>XX</t>
  </si>
  <si>
    <r>
      <rPr>
        <vertAlign val="superscript"/>
        <sz val="7"/>
        <rFont val="Arial"/>
        <family val="2"/>
      </rPr>
      <t xml:space="preserve">2) </t>
    </r>
    <r>
      <rPr>
        <sz val="7"/>
        <rFont val="Arial"/>
        <family val="2"/>
      </rPr>
      <t>Gesundheits- und Krankenpflege = Summe der Berufsuntergruppen 8130,8131,8132,8138</t>
    </r>
  </si>
  <si>
    <r>
      <rPr>
        <vertAlign val="superscript"/>
        <sz val="7"/>
        <rFont val="Arial"/>
        <family val="2"/>
      </rPr>
      <t xml:space="preserve">*) </t>
    </r>
    <r>
      <rPr>
        <sz val="7"/>
        <rFont val="Arial"/>
        <family val="2"/>
      </rPr>
      <t xml:space="preserve">Aus Datenschutzgründen und Gründen der statistischen Geheimhaltung werden Zahlenwerte von 1 oder 2 und Daten, aus denen rechnerisch auf einen solchen Zahlenwert geschlossen werden kann, anonymisiert. </t>
    </r>
  </si>
  <si>
    <t>3.1 Geringfügig entlohnte Beschäftigte nach Regionen und ausgewählten Merkmalen</t>
  </si>
  <si>
    <t>Regionen / Merkmale</t>
  </si>
  <si>
    <t xml:space="preserve">geringfügig entlohnte Beschäftigte am Stichtag Ende ... </t>
  </si>
  <si>
    <t>3.2 Geringfügig entlohnte Beschäftigte nach ausgewählten Merkmalen</t>
  </si>
  <si>
    <r>
      <t xml:space="preserve">mit anerkanntem Berufsabschluss </t>
    </r>
    <r>
      <rPr>
        <vertAlign val="superscript"/>
        <sz val="8"/>
        <rFont val="Arial"/>
        <family val="2"/>
      </rPr>
      <t>2)</t>
    </r>
  </si>
  <si>
    <r>
      <rPr>
        <vertAlign val="superscript"/>
        <sz val="7"/>
        <rFont val="Arial"/>
        <family val="2"/>
      </rPr>
      <t xml:space="preserve">2) </t>
    </r>
    <r>
      <rPr>
        <sz val="7"/>
        <rFont val="Arial"/>
        <family val="2"/>
      </rPr>
      <t>"mit anerkanntem Berufsabschluss" ist die Summe aus "mit anerkannter Berufsausbildung" und "Meister-/Techniker-/gleichw. Fachschulabschluss"</t>
    </r>
  </si>
  <si>
    <t>3.3 Geringfügig entlohnte Beschäftigte nach der Klassifikation der Wirtschaftszweige 2008 (WZ 2008)</t>
  </si>
  <si>
    <t>3.4 Geringfügig entlohnte Beschäftigte nach der Klassifikation der Berufe (KldB 2010)</t>
  </si>
  <si>
    <t>Anforderungsniveau/
Berufshauptgruppen/-gruppen
(KldB2010)</t>
  </si>
  <si>
    <t>Ohne Angabe</t>
  </si>
  <si>
    <t xml:space="preserve">4.1 Begonnene sozialversicherungspflichtige Beschäftigungsverhältnisse und darunter 
befristete Beschäftigungsverhältnisse sowie Befristungsanteile nach ausgewählten Merkmalen </t>
  </si>
  <si>
    <t>2. Quartal 2019</t>
  </si>
  <si>
    <t xml:space="preserve">Merkmale           </t>
  </si>
  <si>
    <t>1. Quartal 2019</t>
  </si>
  <si>
    <t>4. Quartal 2018</t>
  </si>
  <si>
    <t>3. Quartal 2018</t>
  </si>
  <si>
    <t>2. Quartal 2018</t>
  </si>
  <si>
    <t>Veränderung gegenüber
dem Vorjahresquartal 
(Spalte 1 zu Spalte 5)</t>
  </si>
  <si>
    <t>in %(-Pkt.)</t>
  </si>
  <si>
    <t>begonnene sozialversicherungspflichtige 
Beschäftigungsverhältnisse (begBV)</t>
  </si>
  <si>
    <t>dav.:</t>
  </si>
  <si>
    <t xml:space="preserve"> Männer                      </t>
  </si>
  <si>
    <t xml:space="preserve"> Frauen                        </t>
  </si>
  <si>
    <t>dar.:</t>
  </si>
  <si>
    <r>
      <t xml:space="preserve">Befristungsanteil </t>
    </r>
    <r>
      <rPr>
        <b/>
        <vertAlign val="superscript"/>
        <sz val="8"/>
        <rFont val="Arial"/>
        <family val="2"/>
      </rPr>
      <t>2)</t>
    </r>
  </si>
  <si>
    <t>x</t>
  </si>
  <si>
    <r>
      <t xml:space="preserve">dar.: beg. svpfl. BV in der SvB-Kerngruppe </t>
    </r>
    <r>
      <rPr>
        <b/>
        <vertAlign val="superscript"/>
        <sz val="8"/>
        <rFont val="Arial"/>
        <family val="2"/>
      </rPr>
      <t>3)</t>
    </r>
  </si>
  <si>
    <t>befristet</t>
  </si>
  <si>
    <t>dar. befristet</t>
  </si>
  <si>
    <t>unter 25 Jahren</t>
  </si>
  <si>
    <r>
      <t>1)</t>
    </r>
    <r>
      <rPr>
        <sz val="7"/>
        <rFont val="Arial"/>
        <family val="2"/>
      </rPr>
      <t xml:space="preserve"> Als begonnene Beschäftigungsverhältnisse im Sinne der Beschäftigungsstatistik zählen die Anmeldungen zu einem sozialversicherungspflichtigen Beschäftigungsverhältnis innerhalb eines Zeitraums. Mehrfacherfassungen von Beschäftigten sind möglich.</t>
    </r>
  </si>
  <si>
    <r>
      <t>2)</t>
    </r>
    <r>
      <rPr>
        <sz val="7"/>
        <rFont val="Arial"/>
        <family val="2"/>
      </rPr>
      <t xml:space="preserve"> bezogen auf SvB-Kerngruppe-Befristung</t>
    </r>
  </si>
  <si>
    <r>
      <t>3)</t>
    </r>
    <r>
      <rPr>
        <sz val="7"/>
        <color indexed="8"/>
        <rFont val="Arial"/>
        <family val="2"/>
      </rPr>
      <t xml:space="preserve"> SvB-Kerngruppe Befristung - siehe methodische Hinweise</t>
    </r>
  </si>
  <si>
    <t>4.2 Begonnene sozialversicherungspflichtige Beschäftigungsverhältnisse nach der Klassifikation der 
Wirtschaftszweige 2008 (WZ 2008)</t>
  </si>
  <si>
    <r>
      <t>begonnene sozialversicherungspflichtige Beschäftigungsverhältnisse</t>
    </r>
    <r>
      <rPr>
        <vertAlign val="superscript"/>
        <sz val="8"/>
        <rFont val="Arial"/>
        <family val="2"/>
      </rPr>
      <t>2)</t>
    </r>
    <r>
      <rPr>
        <sz val="8"/>
        <rFont val="Arial"/>
        <family val="2"/>
      </rPr>
      <t xml:space="preserve"> im…</t>
    </r>
  </si>
  <si>
    <t>Veränderung gegenüber
dem Vorjahresquartal (Spalte 1 zu Spalte 5)</t>
  </si>
  <si>
    <r>
      <t>2)</t>
    </r>
    <r>
      <rPr>
        <sz val="7"/>
        <rFont val="Arial"/>
        <family val="2"/>
      </rPr>
      <t xml:space="preserve"> Als begonnene Beschäftigungsverhältnisse im Sinne der Beschäftigungsstatistik zählen die Anmeldungen zu einem sozialversicherungspflichtigen Beschäftigungsverhältnis innerhalb eines Zeitraums. Mehrfacherfassungen von Beschäftigten sind möglich.</t>
    </r>
  </si>
  <si>
    <t>*) Aus Datenschutzgründen und Gründen der statistischen Geheimhaltung werden Zahlenwerte von 1 oder 2 und Daten, aus denen rechnerisch auf einen solchen Zahlenwert geschlossen werden kann, anonymisiert. Gleiches gilt, wenn eine Region oder ein Wirtschaftszweig 1 oder 2 Betriebe aufweist oder einer der Betriebe einen so hohen Beschäftigtenanteil auf sich vereint, dass die Beschäftigtenzahl praktisch eine Einzelangabe über diesen Betrieb darstellt (Dominanzfall). In Fällen, in denen Werte von Null eine Information über den Merkmalsträger offen legen, werden auch diese Nullwerte anonymisiert.</t>
  </si>
  <si>
    <t>4.3 Begonnene sozialversicherungspflichtige Beschäftigungsverhältnisse nach der Klassifikation der 
Berufe (KldB 2010)</t>
  </si>
  <si>
    <r>
      <t>begonnene sozialversicherungspflichtige
Beschäftigungsverhältnisse</t>
    </r>
    <r>
      <rPr>
        <vertAlign val="superscript"/>
        <sz val="8"/>
        <rFont val="Arial"/>
        <family val="2"/>
      </rPr>
      <t>3)</t>
    </r>
    <r>
      <rPr>
        <sz val="8"/>
        <rFont val="Arial"/>
        <family val="2"/>
      </rPr>
      <t xml:space="preserve"> im…</t>
    </r>
  </si>
  <si>
    <r>
      <t>3)</t>
    </r>
    <r>
      <rPr>
        <sz val="7"/>
        <rFont val="Arial"/>
        <family val="2"/>
      </rPr>
      <t xml:space="preserve"> Als begonnene Beschäftigungsverhältnisse im Sinne der Beschäftigungsstatistik zählen die Anmeldungen zu einem sozialversicherungspflichtigen Beschäftigungsverhältnis innerhalb eines Zeitraums. Mehrfacherfassungen von Beschäftigten sind möglich.</t>
    </r>
  </si>
  <si>
    <t>.X Veränderungswert &gt;250%. In begründeten Ausnahmefällen kann von der Regel abgewichen werden.</t>
  </si>
  <si>
    <t>5.1 Beendete sozialversicherungspflichtige Beschäftigungsverhältnisse nach der Klassifikation der 
Wirtschaftszweige 2008 (WZ 2008)</t>
  </si>
  <si>
    <r>
      <t>beendete sozialversicherungspflichtige 
Beschäftigungsverhältnisse</t>
    </r>
    <r>
      <rPr>
        <vertAlign val="superscript"/>
        <sz val="8"/>
        <rFont val="Arial"/>
        <family val="2"/>
      </rPr>
      <t>2)</t>
    </r>
    <r>
      <rPr>
        <sz val="8"/>
        <rFont val="Arial"/>
        <family val="2"/>
      </rPr>
      <t xml:space="preserve"> im…</t>
    </r>
  </si>
  <si>
    <r>
      <t>2)</t>
    </r>
    <r>
      <rPr>
        <sz val="7"/>
        <rFont val="Arial"/>
        <family val="2"/>
      </rPr>
      <t xml:space="preserve"> Als beendete Beschäftigungsverhältnisse im Sinne der Beschäftigungsstatistik zählen die Abmeldungen von einem sozialversicherungspflichtigen Beschäftigungsverhältnis innerhalb eines Zeitraums. Mehrfacherfassungen von Beschäftigten sind möglich.</t>
    </r>
  </si>
  <si>
    <t>5.2 Beendete sozialversicherungspflichtige Beschäftigungsverhältnisse nach der Klassifikation der
Berufe (KldB 2010)</t>
  </si>
  <si>
    <r>
      <t>beendete sozialversicherungspflichtige 
Beschäftigungsverhältnisse</t>
    </r>
    <r>
      <rPr>
        <vertAlign val="superscript"/>
        <sz val="8"/>
        <rFont val="Arial"/>
        <family val="2"/>
      </rPr>
      <t>3)</t>
    </r>
    <r>
      <rPr>
        <sz val="8"/>
        <rFont val="Arial"/>
        <family val="2"/>
      </rPr>
      <t xml:space="preserve"> im…</t>
    </r>
  </si>
  <si>
    <r>
      <t>3)</t>
    </r>
    <r>
      <rPr>
        <sz val="7"/>
        <rFont val="Arial"/>
        <family val="2"/>
      </rPr>
      <t xml:space="preserve"> Als beendete Beschäftigungsverhältnisse im Sinne der Beschäftigungsstatistik zählen die Abmeldungen von einem sozialversicherungspflichtigen Beschäftigungsverhältnis innerhalb eines Zeitraums. Mehrfacherfassungen von Beschäftigten sind möglich.</t>
    </r>
  </si>
  <si>
    <t xml:space="preserve">6. Sozialversicherungspflichtig und geringfügig entlohnte Beschäftigte sowie begonnene und beendete sv-pflichtige
Beschäftigungsverhältnisse </t>
  </si>
  <si>
    <t>Salzlandkreis (15089); (Gebietsstand Dezember 2019)</t>
  </si>
  <si>
    <r>
      <t>Zeitreihe mit fiktivem Gebietsstand</t>
    </r>
    <r>
      <rPr>
        <vertAlign val="superscript"/>
        <sz val="8"/>
        <rFont val="Arial"/>
        <family val="2"/>
      </rPr>
      <t xml:space="preserve"> 1)</t>
    </r>
    <r>
      <rPr>
        <sz val="8"/>
        <rFont val="Arial"/>
        <family val="2"/>
      </rPr>
      <t xml:space="preserve"> </t>
    </r>
  </si>
  <si>
    <t>Stichtag Ende ... /
Quartal</t>
  </si>
  <si>
    <t>sozialversicherungspflichtig Beschäftigte
(Stichtag)</t>
  </si>
  <si>
    <t>geringfügig entlohnte Beschäftigte 
(Stichtag)</t>
  </si>
  <si>
    <t>Beschäftigungs-
verhältnisse
(Quartal)</t>
  </si>
  <si>
    <r>
      <t>Vollzeit</t>
    </r>
    <r>
      <rPr>
        <vertAlign val="superscript"/>
        <sz val="8"/>
        <rFont val="Arial"/>
        <family val="2"/>
      </rPr>
      <t>2)</t>
    </r>
  </si>
  <si>
    <r>
      <t>Teilzeit</t>
    </r>
    <r>
      <rPr>
        <vertAlign val="superscript"/>
        <sz val="8"/>
        <rFont val="Arial"/>
        <family val="2"/>
      </rPr>
      <t>2)</t>
    </r>
  </si>
  <si>
    <t>50 bis unter 65 Jahre</t>
  </si>
  <si>
    <t xml:space="preserve">aus-
schließlich </t>
  </si>
  <si>
    <t>im Nebenjob</t>
  </si>
  <si>
    <t xml:space="preserve">begonnene </t>
  </si>
  <si>
    <t>beendete</t>
  </si>
  <si>
    <t xml:space="preserve">2009 Jun. / 2 . Quartal </t>
  </si>
  <si>
    <t xml:space="preserve">         Sep. / 3 . Quartal </t>
  </si>
  <si>
    <t xml:space="preserve">         Dez. / 4 . Quartal </t>
  </si>
  <si>
    <t xml:space="preserve">2010 Mrz. / 1 . Quartal </t>
  </si>
  <si>
    <t xml:space="preserve">         Jun. / 2 . Quartal </t>
  </si>
  <si>
    <t xml:space="preserve">2011 Mrz. / 1 . Quartal </t>
  </si>
  <si>
    <t xml:space="preserve">2012 Mrz. / 1 . Quartal </t>
  </si>
  <si>
    <t xml:space="preserve">2013 Mrz. / 1 . Quartal </t>
  </si>
  <si>
    <t xml:space="preserve">2014 Mrz. / 1 . Quartal </t>
  </si>
  <si>
    <t xml:space="preserve">2015 Mrz. / 1 . Quartal </t>
  </si>
  <si>
    <t xml:space="preserve">2016 Mrz. / 1 . Quartal </t>
  </si>
  <si>
    <t xml:space="preserve">2017 Mrz. / 1 . Quartal </t>
  </si>
  <si>
    <t xml:space="preserve">2018 Mrz. / 1 . Quartal </t>
  </si>
  <si>
    <t xml:space="preserve">2019 Mrz. / 1 . Quartal </t>
  </si>
  <si>
    <r>
      <rPr>
        <vertAlign val="superscript"/>
        <sz val="7"/>
        <rFont val="Arial"/>
        <family val="2"/>
      </rPr>
      <t xml:space="preserve">1) </t>
    </r>
    <r>
      <rPr>
        <sz val="7"/>
        <rFont val="Arial"/>
        <family val="2"/>
      </rPr>
      <t>Die Zeitreihe bildet abweichend von den anderen Tabellen dieses Produkts nicht den Gebietsstand zum jeweiligen Stichtag sondern zum o. g. festen Zeitpunkt ab und ermöglicht somit einen Vergleich unabhängig von in der Vergangenheit erfolgten Gebietsstandsänderungen.</t>
    </r>
  </si>
  <si>
    <r>
      <t>2)</t>
    </r>
    <r>
      <rPr>
        <sz val="7"/>
        <color rgb="FF000000"/>
        <rFont val="Arial"/>
        <family val="2"/>
      </rPr>
      <t>Aufgrund von Änderungen im Meldeverfahren ist die Anzahl der Beschäftigten ohne Angabe zur Arbeitszeit (Vollzeit/Teilzeit) seit dem Stichtag September 2014 deutlich gesunken. Darüber hinaus kommt es von Dezember 2010 auf Januar 2011 im Zusammenhang mit Einführung des Tätigkeitsschlüssels 2010 zu einem einmaligen umstellungsbedingten Niveaueffekt bei der Teilzeitquote, welcher bei den sozialversicherungspflichtig Beschäftigten auf Bundesebene rund plus zwei Prozentpunkte beträgt (weitere Hintergründe hierzu siehe im Methodenbericht „Revision der Beschäftigungsstatistik 2017).</t>
    </r>
  </si>
  <si>
    <t>Stand: Januar 2019</t>
  </si>
  <si>
    <t>Methodische Hinweise Befristung</t>
  </si>
  <si>
    <t xml:space="preserve">Die Information über die Befristung wurde erstmals im Zuge der Umstellung des Tätigkeitsschlüssels (TS 2010) aufgenommen. Auswertungen sind rückwirkend ab Oktober 2012 möglich. 
</t>
  </si>
  <si>
    <r>
      <t xml:space="preserve">Eine Beschäftigung kann befristet oder unbefristet sein. Die genauen Definitionen lauten: 
• </t>
    </r>
    <r>
      <rPr>
        <b/>
        <sz val="9"/>
        <color indexed="8"/>
        <rFont val="Arial"/>
        <family val="2"/>
      </rPr>
      <t>Unbefristete Beschäftigung</t>
    </r>
    <r>
      <rPr>
        <sz val="9"/>
        <color indexed="8"/>
        <rFont val="Arial"/>
        <family val="2"/>
      </rPr>
      <t xml:space="preserve"> 
  Der Arbeitsvertrag wurde auf unbestimmte Zeit abgeschlossen. 
• </t>
    </r>
    <r>
      <rPr>
        <b/>
        <sz val="9"/>
        <color indexed="8"/>
        <rFont val="Arial"/>
        <family val="2"/>
      </rPr>
      <t>Befristete Beschäftigung</t>
    </r>
    <r>
      <rPr>
        <sz val="9"/>
        <color indexed="8"/>
        <rFont val="Arial"/>
        <family val="2"/>
      </rPr>
      <t xml:space="preserve"> 
  Der Arbeitsvertrag wurde auf bestimmte Zeit abgeschlossen (kalendermäßig befristete Arbeitsverträge oder 
  zweckbefristete Arbeitsverträge). 
</t>
    </r>
  </si>
  <si>
    <r>
      <rPr>
        <b/>
        <sz val="9"/>
        <color indexed="8"/>
        <rFont val="Arial"/>
        <family val="2"/>
      </rPr>
      <t xml:space="preserve">Befristung der begonnenen Beschäftigungsverhältnisse </t>
    </r>
    <r>
      <rPr>
        <sz val="9"/>
        <color indexed="8"/>
        <rFont val="Arial"/>
        <family val="2"/>
      </rPr>
      <t xml:space="preserve">
Die Befristung ist für begonnene Beschäftigungsverhältnisse auswertbar. Für Auswertungen empfiehlt sich ein eingeschränkter Personenkreis der sozialversicherungspflichtig Beschäftigten mit dem Ausschluss von Personengruppen, die eine an sich befristete Beschäftigung haben. Diese wären: 
</t>
    </r>
  </si>
  <si>
    <t xml:space="preserve">• sozialversicherungspflichtig Beschäftigte in Ausbildung 
• Praktikanten 
• Personen, die ein freiwilliges soziales, ein freiwilliges ökologisches Jahr oder einen Bundesfreiwilligendienst
  leisten 
• Teilnehmende an zeitlich befristeten arbeitsmarktpolitischen Maßnahmen bei einem Rehabilitationsträger 
  (Personengruppenschlüssel 204) 
</t>
  </si>
  <si>
    <r>
      <rPr>
        <b/>
        <sz val="9"/>
        <color indexed="8"/>
        <rFont val="Arial"/>
        <family val="2"/>
      </rPr>
      <t>Befristung der Beschäftigungsverhältnisse und Beschäftigten im Bestand</t>
    </r>
    <r>
      <rPr>
        <sz val="9"/>
        <color indexed="8"/>
        <rFont val="Arial"/>
        <family val="2"/>
      </rPr>
      <t xml:space="preserve"> 
Für den Bestand in Beschäftigung ergeben sich überhöhte Werte bei der Befristung. Dies hängt mit den Meldungen der Arbeitgeber zur Sozialversicherung zusammen. 
Zeitpunkt der Gültigkeit für die Angabe zur Befristung: 
</t>
    </r>
  </si>
  <si>
    <t xml:space="preserve">• Beginnzeitpunkt der Meldung bei Anmeldungen zur Sozialversicherung
• Endezeitpunkt der Meldung bei allen übrigen Meldungen 
</t>
  </si>
  <si>
    <t xml:space="preserve">Bei Anmeldungen einer sozialversicherungspflichtigen Beschäftigung ist die Angabe zur Befristung zum Beginnzeitpunkt der Meldung zu melden. Damit ist für begonnene Beschäftigungen eine gesicherte Aussage möglich. Im Jahresverlauf nimmt die Qualität der Angabe allerdings für laufende Beschäftigungen ab. Zudem ist es notwendig, dass die Arbeitgeber die Angabe zur Befristung bei jeder Meldung überprüfen und entsprechend aktualisieren, ansonsten werden die Befristungen bei länger bestehenden Beschäftigungen überzeichnet. In den Daten ist eine solche Überzeichnung festzustellen. Es gibt einen Teil an Arbeitgebern, die die Angabe nicht regelmäßig aktualisieren und damit steigt der Anteil der befristeten Beschäftigungen beim Bestand der Beschäftigten und der Beschäftigungsverhältnisse in der Statistik über die Zeit hinweg stetig leicht an. </t>
  </si>
  <si>
    <t>Weitere Informationen finden im Methodenbericht "Befristete Beschäftigung":</t>
  </si>
  <si>
    <t>https://statistik.arbeitsagentur.de/Statischer-Content/Grundlagen/Methodik-Qualitaet/Methodenberichte/Beschaeftigungsstatistik/Generische-Publikationen/Methodenbericht-Befristete-Beschaeftigung.pdf</t>
  </si>
  <si>
    <t xml:space="preserve">Methodische Hinweise zu begonnenen und beendeten Beschäftigungsverhältnissen </t>
  </si>
  <si>
    <t xml:space="preserve">Im Gegensatz zu den Bestandsdaten der Beschäftigungsstatistik werden begonnene und beendete Beschäftigungsverhältnisse zeitraumbezogen ausgewertet (Monat, Quartal oder Jahr). Während beim Bestand an Beschäftigten eine Person – unabhängig von der Anzahl der Beschäftigungsverhältnisse – zum Stichtag nur einmal gezählt wird (Personenkonzept), ist es bei den Bewegungsdaten durchaus möglich, dass eine Person mehrfach gezählt wird (Fallkonzept). Dies ist der Fall, wenn die Person im Betrachtungszeitraum mehr als ein Beschäftigungsverhältnis beginnt bzw. beendet.
Ergebnisse zu den begonnenen und beendeten Beschäftigungsverhältnissen liegen mit einer Wartezeit von sechs Monaten vor. Eine Betrachtung ist in der Regel nur nach dem Arbeitsort sinnvoll, weil die Beschäftigungsverhältnisse sich primär auf den Sitz des Betriebes beziehen. Für bestimmte Fragestellungen, beispielsweise wenn die begonnenen Beschäftigungen den Arbeitslosen gegenüber gestellt werden, kann dennoch der Wohnort der Beschäftigten betrachtet werden.
</t>
  </si>
  <si>
    <r>
      <t xml:space="preserve">Ein </t>
    </r>
    <r>
      <rPr>
        <b/>
        <sz val="9"/>
        <color indexed="8"/>
        <rFont val="Arial"/>
        <family val="2"/>
      </rPr>
      <t>begonnenes Beschäftigungsverhältnis</t>
    </r>
    <r>
      <rPr>
        <sz val="9"/>
        <color indexed="8"/>
        <rFont val="Arial"/>
        <family val="2"/>
      </rPr>
      <t xml:space="preserve"> wird gezählt, wenn eine Anmeldung mit Abgabegrund „Anmeldung wegen Beginn einer Beschäftigung“ im Rahmen des Meldeverfahrens zur Sozialversicherung durch den Arbeitgeber abgegeben wurde, deren Beginn-Datum der Beschäftigung innerhalb des Betrachtungszeitraums liegt. Entsprechend wird ein </t>
    </r>
    <r>
      <rPr>
        <b/>
        <sz val="9"/>
        <color indexed="8"/>
        <rFont val="Arial"/>
        <family val="2"/>
      </rPr>
      <t>beendetes Beschäftigungsverhältnis</t>
    </r>
    <r>
      <rPr>
        <sz val="9"/>
        <color indexed="8"/>
        <rFont val="Arial"/>
        <family val="2"/>
      </rPr>
      <t xml:space="preserve"> gezählt, wenn eine Abmeldung mit Abgabegrund „Abmeldung wegen Ende einer Beschäftigung“ abgegeben wurde, deren Ende der Beschäftigung innerhalb des Betrachtungszeitraums liegt. 
Ein beendetes und ein begonnenes Beschäftigungsverhältnis werden aber auch dann gezählt, wenn ein Wechsel zwischen folgenden Beschäftigungsarten stattfindet:
  - sozialversicherungspflichtiges Ausbildungsverhältnis
  - sozialversicherungspflichtiges Beschäftigungsverhältnis (keine Ausbildung)
  - geringfügig entlohntes Beschäftigungsverhältnis
  - kurzfristiges Beschäftigungsverhältnis
So werden zum Beispiel immer dann ein beendetes und ein begonnenes Beschäftigungsverhältnis gezählt, wenn ein Beschäftigter seine Ausbildung beendet und anschließend weiterbeschäftigt wird. Dabei ist gleichgültig, ob dies beim selben oder bei einem anderen Arbeitgeber geschieht.
Gleichzeitige An- und Abmeldungen, welche das Meldeverfahren für bestimmte, im Voraus befristete Beschäftigungsverhältnisse vorsieht, werden generell als Beginn und Ende eines Beschäftigungsverhältnisses gezählt.</t>
    </r>
  </si>
  <si>
    <t xml:space="preserve">Damit ist das neue Messkonzept wesentlich genauer und bildet sämtliche Übergänge konsequent und vollständig ab. Zu beachten ist in diesem Zusammenhang auch, dass ein beendetes Beschäftigungsverhältnis nicht (wie vor der Revision 2014) am letzten Arbeitstag in der Statistik gezählt wird, sondern erst am Tag danach. So werden z. B. alle Beschäftigungsverhältnisse, welche mit Ablauf des 31.12. enden, erst im Januar als Abgang gezählt.
</t>
  </si>
  <si>
    <t xml:space="preserve">Bei der Bewertung der Zahl der begonnenen und beendeten Beschäftigungsverhältnisse ist zu berücksichtigen, dass aufgrund des Verfahrens zur Betriebsnummernvergabe z. B.
   - bei der Aufsplittung von Betrieben bzw. Betriebsstätten oder
   - bei der Fusion von Betrieben bzw. Betriebsstätten
unter Umständen eine Abmeldung und nachfolgende (Neu-)Anmeldung von Beschäftigten unter einer neuen Betriebsnummer durch den Arbeitgeber erfolgt. Die Beschäftigten haben ihren Arbeitsplatz jedoch nicht gewechselt, und auch das Beschäftigungsverhältnis wurde nicht unterbrochen. Faktisch ist also weder ein Beschäftigungsverhältnis beendet noch eines begonnen worden, die Bewegungen werden aber statistisch gezählt. 
Auch An- und Abmeldungen in Verbindung mit der Eröffnung eines Insolvenzverfahrens führen zu einer Überzeichnung der begonnenen und beendeten Beschäftigungsverhältnisse, soweit eine neue Betriebsnummer vergeben wird. 
</t>
  </si>
  <si>
    <r>
      <t xml:space="preserve">Neben den begonnenen und beendeten Beschäftigungsverhältnissen kann auch der </t>
    </r>
    <r>
      <rPr>
        <b/>
        <sz val="9"/>
        <color indexed="8"/>
        <rFont val="Arial"/>
        <family val="2"/>
      </rPr>
      <t>Bestand an Beschäftigungsverhältnissen</t>
    </r>
    <r>
      <rPr>
        <sz val="9"/>
        <color indexed="8"/>
        <rFont val="Arial"/>
        <family val="2"/>
      </rPr>
      <t xml:space="preserve"> (nicht zu verwechseln mit dem Bestand an Beschäftigten) zum Stichtag ausgewertet werden. Es sei an dieser Stelle darauf hingewiesen, dass die Formel „Bestand (t)“ = „Bestand (t-1)“ - „Abgang (t) “ + „Zugang (t)“ (Stock-Flow-Modell) nur dann aufgeht, wenn alle Komponenten aus einem Datenstand ermittelt werden. Da in der Beschäftigungsstatistik grundsätzlich mit 6 Monaten Wartezeit ausgewertet wird, ist dies nicht der Fall und obige Formel geht nicht auf. Die rechnerischen Abweichungen sind dabei gering, variieren aber von Stichtag zu Stichtag.</t>
    </r>
  </si>
  <si>
    <r>
      <rPr>
        <b/>
        <sz val="10"/>
        <color indexed="8"/>
        <rFont val="Arial"/>
        <family val="2"/>
      </rPr>
      <t>Datenschutz</t>
    </r>
    <r>
      <rPr>
        <b/>
        <sz val="9"/>
        <color indexed="8"/>
        <rFont val="Arial"/>
        <family val="2"/>
      </rPr>
      <t xml:space="preserve">
</t>
    </r>
    <r>
      <rPr>
        <sz val="9"/>
        <color indexed="8"/>
        <rFont val="Arial"/>
        <family val="2"/>
      </rPr>
      <t xml:space="preserve">Die Bestandsdaten der Beschäftigungsstatistik unterliegen grundsätzlich der Geheimhaltung nach § 16 BStatG. Eine Übermittlung von Einzelangaben ist daher ausgeschlossen. Aus diesem Grund werden Zahlenwerte unter 3 und Daten, aus denen sich rechnerisch eine Differenz ermitteln lässt, mit * anonymisiert. Gleiches gilt, wenn in einer Region oder in einem Wirtschaftszweig weniger als 3 Betriebe ansässig sind oder einer der Betriebe einen so hohen Beschäftigtenanteil auf sich vereint, dass die Beschäftigtenzahl praktisch eine Einzelangabe über diesen Betrieb darstellt (Dominanzfall). Grundsätzlich gelten auch bei den Bewegungsdaten die gleichen Regeln der statistischen Geheimhaltung wie bei den Bestandsdaten. Es ist daher eine Dominanzprüfung anzuwenden. Wenn im Bestand eine Geheimhaltung notwendig wird, so ist das in der Regel auch für die jeweiligen Bewegungsdaten anzunehmen. 
Für die Prüfung bei den begonnenen und beendeten Beschäftigungsverhältnissen wird der jeweilige Stichtag zum Quartalsende herangezogen. Bei Zeiträumen über mehrere Quartale hinweg wären alle Stichtage der Quartalsenden zu prüfen. Näherungsweise könnte auch die Prüfung eines repräsentativen Stichtages im Zeitraum herangezogen werden.  
</t>
    </r>
  </si>
  <si>
    <t xml:space="preserve">Weiterführende Informationen zur Statistik der sozialversicherungspflichtigen und geringfügigen Beschäftigung finden Sie unter:  </t>
  </si>
  <si>
    <t>https://statistik.arbeitsagentur.de/Statischer-Content/Grundlagen/Methodik-Qualitaet/Qualitaetsberichte/Generische-Publikationen/Qualitaetsbericht-Statistik-Beschaeftigung.pdf</t>
  </si>
  <si>
    <t>Stand: November 2018</t>
  </si>
  <si>
    <t>Methodische Hinweise - Sozialversicherungspflichtig und geringfügig Beschäftigte</t>
  </si>
  <si>
    <r>
      <rPr>
        <b/>
        <sz val="9"/>
        <color indexed="8"/>
        <rFont val="Arial"/>
        <family val="2"/>
      </rPr>
      <t>Grundlage der Statistik</t>
    </r>
    <r>
      <rPr>
        <sz val="9"/>
        <color indexed="8"/>
        <rFont val="Arial"/>
        <family val="2"/>
      </rPr>
      <t xml:space="preserve"> bildet das Meldeverfahren zur Sozialversicherung, in das alle Arbeitnehmer (einschließlich der zu ihrer Berufsausbildung Beschäftigten) einbezogen sind, die der Kranken- oder Rentenversicherungspflicht oder Versicherungspflicht nach dem SGB III unterliegen.  Auf Basis der Meldungen zur Sozialversicherung </t>
    </r>
    <r>
      <rPr>
        <sz val="9"/>
        <rFont val="Arial"/>
        <family val="2"/>
      </rPr>
      <t xml:space="preserve">durch die Betriebe </t>
    </r>
    <r>
      <rPr>
        <sz val="9"/>
        <color indexed="8"/>
        <rFont val="Arial"/>
        <family val="2"/>
      </rPr>
      <t>wird vierteljährlich (stichtagsbezogen) mit 6 Monaten Wartezeit der Bestand an sozialversicherungspflichtig und geringfügig Beschäftigten ermittelt.</t>
    </r>
  </si>
  <si>
    <r>
      <rPr>
        <b/>
        <sz val="9"/>
        <color indexed="8"/>
        <rFont val="Arial"/>
        <family val="2"/>
      </rPr>
      <t>Sozialversicherungspflichtig Beschäftigte</t>
    </r>
    <r>
      <rPr>
        <sz val="9"/>
        <color indexed="8"/>
        <rFont val="Arial"/>
        <family val="2"/>
      </rPr>
      <t xml:space="preserve"> umfassen alle Arbeitnehmer, die kranken-, renten-, pflegeversicherungspflichtig und/oder beitragspflichtig nach dem Recht der Arbeitsförderung sind oder für die Beitragsanteile zur gesetzlichen  Rentenversicherung oder nach dem Recht der Arbeitsförderung zu zahlen sind. Dazu gehören insbesondere auch Auszubildende, Altersteilzeitbeschäftigte, Praktikanten, Werkstudenten und Personen, die aus einem sozialversicherungspflichtigen Beschäftigungsverhältnis zur Ableistung  von gesetzlichen Dienstpflichten (z.</t>
    </r>
    <r>
      <rPr>
        <sz val="9"/>
        <color indexed="10"/>
        <rFont val="Arial"/>
        <family val="2"/>
      </rPr>
      <t xml:space="preserve"> </t>
    </r>
    <r>
      <rPr>
        <sz val="9"/>
        <color indexed="8"/>
        <rFont val="Arial"/>
        <family val="2"/>
      </rPr>
      <t xml:space="preserve">B.  Wehrübung) einberufen werden.  Nicht  zu den sozialversicherungspflichtig Beschäftigten zählen dagegen  Beamte, Selbstständige, mithelfende Familienangehörige, Berufs- und Zeitsoldaten sowie Wehr- und Zivildienstleistende (siehe  o. g. Ausnahme). </t>
    </r>
  </si>
  <si>
    <r>
      <rPr>
        <b/>
        <sz val="9"/>
        <color indexed="8"/>
        <rFont val="Arial"/>
        <family val="2"/>
      </rPr>
      <t>Midijobs</t>
    </r>
    <r>
      <rPr>
        <sz val="9"/>
        <color indexed="8"/>
        <rFont val="Arial"/>
        <family val="2"/>
      </rPr>
      <t xml:space="preserve"> sind sozialversicherungspflichtige Beschäftigungsverhältnisse, deren regelmäßiges monatliches Arbeitsentgelt zwischen</t>
    </r>
    <r>
      <rPr>
        <sz val="9"/>
        <rFont val="Arial"/>
        <family val="2"/>
      </rPr>
      <t xml:space="preserve"> 450 und 850 Euro liegt (bis 31.12.2012: zwischen 400 und 800 Euro) und fü</t>
    </r>
    <r>
      <rPr>
        <sz val="9"/>
        <color indexed="8"/>
        <rFont val="Arial"/>
        <family val="2"/>
      </rPr>
      <t>r die der Arbeitnehmer (ohne Auszubildende) auf die Anwendung der Gleitzonenregelung nicht verzichtet hat.  
Die Betriebe machen jährlich Angaben darüber, ob das Arbeitsentgelt  während des Meldezeitraums in der Gleitzone lag, und zwar in allen Entgeltabrechnungszeiträumen  (</t>
    </r>
    <r>
      <rPr>
        <b/>
        <sz val="9"/>
        <color indexed="8"/>
        <rFont val="Arial"/>
        <family val="2"/>
      </rPr>
      <t>echte  Gleitzonenfälle</t>
    </r>
    <r>
      <rPr>
        <sz val="9"/>
        <color indexed="8"/>
        <rFont val="Arial"/>
        <family val="2"/>
      </rPr>
      <t>), oder ob sowohl  Entgeltabrechnungszeiträume  in der Gleitzone als auch darunter oder darüber  vorlagen (</t>
    </r>
    <r>
      <rPr>
        <b/>
        <sz val="9"/>
        <color indexed="8"/>
        <rFont val="Arial"/>
        <family val="2"/>
      </rPr>
      <t>Mischfäll</t>
    </r>
    <r>
      <rPr>
        <b/>
        <sz val="9"/>
        <rFont val="Arial"/>
        <family val="2"/>
      </rPr>
      <t>e</t>
    </r>
    <r>
      <rPr>
        <sz val="9"/>
        <rFont val="Arial"/>
        <family val="2"/>
      </rPr>
      <t xml:space="preserve">), oder </t>
    </r>
    <r>
      <rPr>
        <sz val="9"/>
        <color indexed="8"/>
        <rFont val="Arial"/>
        <family val="2"/>
      </rPr>
      <t>ob das Arbeitsentgelt nicht innerhalb der Gleitzon</t>
    </r>
    <r>
      <rPr>
        <sz val="9"/>
        <rFont val="Arial"/>
        <family val="2"/>
      </rPr>
      <t xml:space="preserve">e lag </t>
    </r>
    <r>
      <rPr>
        <sz val="9"/>
        <color indexed="8"/>
        <rFont val="Arial"/>
        <family val="2"/>
      </rPr>
      <t xml:space="preserve">(keine Gleitzonenfälle) bzw. ob auf die Anwendung der Gleitzonenregelung in der gesetzlichen Rentenversicherung verzichtet wurde.
Auswertungen zu den Midijobs können nicht quartalsweise, </t>
    </r>
    <r>
      <rPr>
        <sz val="9"/>
        <rFont val="Arial"/>
        <family val="2"/>
      </rPr>
      <t xml:space="preserve">sondern nur zum Stichtag 31.12. vorgenommen </t>
    </r>
    <r>
      <rPr>
        <sz val="9"/>
        <color indexed="8"/>
        <rFont val="Arial"/>
        <family val="2"/>
      </rPr>
      <t>werden. Nur für diesen Stichtag liegen weitgehend vollzählige Angaben über Beschäftigunge</t>
    </r>
    <r>
      <rPr>
        <sz val="9"/>
        <rFont val="Arial"/>
        <family val="2"/>
      </rPr>
      <t>n in der Gleitzone</t>
    </r>
    <r>
      <rPr>
        <sz val="9"/>
        <color indexed="8"/>
        <rFont val="Arial"/>
        <family val="2"/>
      </rPr>
      <t xml:space="preserve"> vor. Auswertungen zu den Midijobs liegen ab dem Stichtag 31.12.2003 vor.
</t>
    </r>
  </si>
  <si>
    <r>
      <t xml:space="preserve">Zu den </t>
    </r>
    <r>
      <rPr>
        <b/>
        <sz val="9"/>
        <color indexed="8"/>
        <rFont val="Arial"/>
        <family val="2"/>
      </rPr>
      <t xml:space="preserve">geringfügigen Beschäftigungsverhältnissen </t>
    </r>
    <r>
      <rPr>
        <sz val="9"/>
        <color indexed="8"/>
        <rFont val="Arial"/>
        <family val="2"/>
      </rPr>
      <t>zählen Arbeitsverhältnisse mit einem niedrigen Lohn (</t>
    </r>
    <r>
      <rPr>
        <b/>
        <sz val="9"/>
        <color indexed="8"/>
        <rFont val="Arial"/>
        <family val="2"/>
      </rPr>
      <t>geringfügig entlohnte Beschäftigung</t>
    </r>
    <r>
      <rPr>
        <sz val="9"/>
        <color indexed="8"/>
        <rFont val="Arial"/>
        <family val="2"/>
      </rPr>
      <t>) oder mit einer kurzen Dauer (</t>
    </r>
    <r>
      <rPr>
        <b/>
        <sz val="9"/>
        <color indexed="8"/>
        <rFont val="Arial"/>
        <family val="2"/>
      </rPr>
      <t>kurzfristige Beschäftigung</t>
    </r>
    <r>
      <rPr>
        <sz val="9"/>
        <color indexed="8"/>
        <rFont val="Arial"/>
        <family val="2"/>
      </rPr>
      <t>). Beide werden auch als "</t>
    </r>
    <r>
      <rPr>
        <b/>
        <sz val="9"/>
        <color indexed="8"/>
        <rFont val="Arial"/>
        <family val="2"/>
      </rPr>
      <t>Minijob</t>
    </r>
    <r>
      <rPr>
        <sz val="9"/>
        <color indexed="8"/>
        <rFont val="Arial"/>
        <family val="2"/>
      </rPr>
      <t xml:space="preserve">" bezeichnet.
Eine </t>
    </r>
    <r>
      <rPr>
        <b/>
        <sz val="9"/>
        <color indexed="8"/>
        <rFont val="Arial"/>
        <family val="2"/>
      </rPr>
      <t>geringfügig entlohnte Beschäftigung</t>
    </r>
    <r>
      <rPr>
        <sz val="9"/>
        <color indexed="8"/>
        <rFont val="Arial"/>
        <family val="2"/>
      </rPr>
      <t xml:space="preserve"> nach § 8 Abs. 1 Nr. 1 SGB IV liegt vor, wenn das Arbeitsentgelt aus dieser Beschäftigung (§ 14 SGB IV) regelmäßig im Monat die Geringfügigkeitsgrenze nicht überschreitet. Die Geringfügigkeitsgrenze beträgt bis einschließlich zum 31.12.2012 400 Euro und ab dem 01.01.2013 450 Euro. Regelmäßig bedeutet, dass, wenn die Grenze von 450 Euro nur gelegentlich und nicht vorhersehbar überschritten wird, trotzdem eine geringfügig entlohnte Beschäftigung vorliegt.
</t>
    </r>
    <r>
      <rPr>
        <sz val="9"/>
        <rFont val="Arial"/>
        <family val="2"/>
      </rPr>
      <t xml:space="preserve">Eine Berichterstattung der </t>
    </r>
    <r>
      <rPr>
        <b/>
        <sz val="9"/>
        <rFont val="Arial"/>
        <family val="2"/>
      </rPr>
      <t>ausschließlich geringfügig entlohnten Beschäftigten</t>
    </r>
    <r>
      <rPr>
        <sz val="9"/>
        <rFont val="Arial"/>
        <family val="2"/>
      </rPr>
      <t xml:space="preserve"> erfolgt seit dem Stichtag 30.06.1999,  </t>
    </r>
    <r>
      <rPr>
        <b/>
        <sz val="9"/>
        <rFont val="Arial"/>
        <family val="2"/>
      </rPr>
      <t xml:space="preserve">geringfügig entlohnte Beschäftigte im Nebenjob </t>
    </r>
    <r>
      <rPr>
        <sz val="9"/>
        <rFont val="Arial"/>
        <family val="2"/>
      </rPr>
      <t>können ab dem Stichtag 30.06.2003 ausgewertet werden.</t>
    </r>
    <r>
      <rPr>
        <sz val="9"/>
        <color indexed="8"/>
        <rFont val="Arial"/>
        <family val="2"/>
      </rPr>
      <t xml:space="preserve">
</t>
    </r>
  </si>
  <si>
    <r>
      <t xml:space="preserve">Auch die </t>
    </r>
    <r>
      <rPr>
        <b/>
        <sz val="9"/>
        <color indexed="8"/>
        <rFont val="Arial"/>
        <family val="2"/>
      </rPr>
      <t xml:space="preserve">Minijob-Zentrale der Deutschen Rentenversicherung Knappschaft-Bahn-See </t>
    </r>
    <r>
      <rPr>
        <sz val="9"/>
        <color indexed="8"/>
        <rFont val="Arial"/>
        <family val="2"/>
      </rPr>
      <t>veröffentlicht Daten über geringfügig entlohnte Beschäftigte im Rahmen eines vierteljährlichen Geschäftsberichts. Diese Daten stellen keine amtliche Statistik dar und sind nicht geeignet, statistische Aussagen über die Entwicklung der Arbeitsmarkt- und Beschäftigungssituation in Deutschland zu treffen.</t>
    </r>
    <r>
      <rPr>
        <sz val="9"/>
        <rFont val="Arial"/>
        <family val="2"/>
      </rPr>
      <t xml:space="preserve"> Ebenso wenig</t>
    </r>
    <r>
      <rPr>
        <sz val="9"/>
        <color indexed="8"/>
        <rFont val="Arial"/>
        <family val="2"/>
      </rPr>
      <t xml:space="preserve"> sind sie eine verlässliche Grundlage für Erwerbstätigenrechnungen oder Volkswirtschaftliche Gesamtrechnungen (VGR). Sie liefern vielmehr Informationen über die Geschäftsprozesse der Minijob-Zentrale; es handelt sich somit um Geschäftsdaten. Daher sind die Daten auch nicht mit den statistischen Daten der BA, welche die amtliche Statistik über geringfügig entlohnte Beschäftigte führt, vergleichbar.</t>
    </r>
  </si>
  <si>
    <r>
      <t xml:space="preserve">Eine </t>
    </r>
    <r>
      <rPr>
        <b/>
        <sz val="9"/>
        <color indexed="8"/>
        <rFont val="Arial"/>
        <family val="2"/>
      </rPr>
      <t>kurzfristige Beschäftigung</t>
    </r>
    <r>
      <rPr>
        <sz val="9"/>
        <color indexed="8"/>
        <rFont val="Arial"/>
        <family val="2"/>
      </rPr>
      <t xml:space="preserve"> liegt nach § 8 Abs. 1 Nr. 2 SGB IV vor, wenn die Beschäftigung für eine Zeitdauer ausgeübt wird, die im Laufe eines Kalenderjahres, oder auch kalenderjahrüberschreitend, auf nicht mehr als drei Monate oder insgesamt 70 Arbeitstage nach ihrer Eigenart begrenzt zu sein pflegt oder im Voraus vertraglich (z. B. durch einen auf längstens ein Jahr befristeten Rahmenarbeitsvertrag) begrenzt ist (im Zeitraum vor dem 01.01.2015 lagen die Fristen bei zwei Monaten oder insgesamt 50 Arbeitstagen). </t>
    </r>
    <r>
      <rPr>
        <b/>
        <sz val="9"/>
        <color indexed="10"/>
        <rFont val="Arial"/>
        <family val="2"/>
      </rPr>
      <t xml:space="preserve">
</t>
    </r>
    <r>
      <rPr>
        <sz val="9"/>
        <rFont val="Arial"/>
        <family val="2"/>
      </rPr>
      <t>Auswertungen zu ausschließlich kurzfristig Beschäftigten sind ab Januar 2000 möglich. Kurzfristig Beschäftigte insgesamt sowie kurzfristig Beschäftigte im Nebenjob sind ab April 2003 auswertbar.</t>
    </r>
    <r>
      <rPr>
        <sz val="9"/>
        <color indexed="8"/>
        <rFont val="Arial"/>
        <family val="2"/>
      </rPr>
      <t xml:space="preserve">
Diese weitere Unterteilung der Daten über kurzfristig Beschäftigte in ausschließlich und im Nebenjob kurzfristig Beschäftigte ist allerdings aus Geheimhaltungsgründen nicht zu empfehlen, da die Fallzahlen relativ gering sind.
</t>
    </r>
  </si>
  <si>
    <r>
      <t xml:space="preserve">Werden von einer Person </t>
    </r>
    <r>
      <rPr>
        <b/>
        <sz val="9"/>
        <color indexed="8"/>
        <rFont val="Arial"/>
        <family val="2"/>
      </rPr>
      <t>mehrere geringfügige Beschäftigungen</t>
    </r>
    <r>
      <rPr>
        <sz val="9"/>
        <color indexed="8"/>
        <rFont val="Arial"/>
        <family val="2"/>
      </rPr>
      <t xml:space="preserve"> ausgeübt, gelten folgende Regeln:
     1. Eine geringfügig entlohnte Beschäftigung ist neben einer kurzfristigen Beschäftigung erlaubt.
     2. Bei der gleichzeitigen Ausübung von mehreren geringfügig entlohnten Beschäftigungen darf die 
         Geringfügigkeitsgrenze von 450 EUR nicht überschritten werden.                                              
     3. Bei der Ausübung von mehreren kurzfristigen Beschäftigungen darf die Grenze von drei Monaten
        oder</t>
    </r>
    <r>
      <rPr>
        <sz val="9"/>
        <rFont val="Arial"/>
        <family val="2"/>
      </rPr>
      <t xml:space="preserve"> 70 Arbeitstagen, innerhalb des vorgegebenen Zeitraumes, nicht</t>
    </r>
    <r>
      <rPr>
        <sz val="9"/>
        <color indexed="8"/>
        <rFont val="Arial"/>
        <family val="2"/>
      </rPr>
      <t xml:space="preserve"> überschritten werden.
Neben einer nicht geringfügigen versicherungspflichtigen</t>
    </r>
    <r>
      <rPr>
        <sz val="9"/>
        <rFont val="Arial"/>
        <family val="2"/>
      </rPr>
      <t xml:space="preserve"> (Haupt-)Beschäftigung</t>
    </r>
    <r>
      <rPr>
        <sz val="9"/>
        <color indexed="8"/>
        <rFont val="Arial"/>
        <family val="2"/>
      </rPr>
      <t xml:space="preserve"> ist die Ausübung einer geringfügigen</t>
    </r>
    <r>
      <rPr>
        <sz val="9"/>
        <rFont val="Arial"/>
        <family val="2"/>
      </rPr>
      <t xml:space="preserve"> (Neben-)Beschäftigung</t>
    </r>
    <r>
      <rPr>
        <sz val="9"/>
        <color indexed="8"/>
        <rFont val="Arial"/>
        <family val="2"/>
      </rPr>
      <t xml:space="preserve"> zulässig. Für den Fall, dass ein Arbeitnehmer neben einer nicht geringfügigen versicherungspflichtigen Beschäftigung bei anderen Arbeitgebern geringfügig entlohnte Beschäftigungen ausübt,</t>
    </r>
    <r>
      <rPr>
        <sz val="9"/>
        <rFont val="Arial"/>
        <family val="2"/>
      </rPr>
      <t xml:space="preserve"> gilt für die Bereiche der Kranken-, Pflege- und Rentenversicherung</t>
    </r>
    <r>
      <rPr>
        <sz val="9"/>
        <color indexed="8"/>
        <rFont val="Arial"/>
        <family val="2"/>
      </rPr>
      <t xml:space="preserve">, dass geringfügig entlohnte Beschäftigungen - mit Ausnahme </t>
    </r>
    <r>
      <rPr>
        <i/>
        <sz val="9"/>
        <color indexed="8"/>
        <rFont val="Arial"/>
        <family val="2"/>
      </rPr>
      <t>einer</t>
    </r>
    <r>
      <rPr>
        <sz val="9"/>
        <color indexed="8"/>
        <rFont val="Arial"/>
        <family val="2"/>
      </rPr>
      <t xml:space="preserve"> geringfügig entlohnten Beschäftigung - mit einer nicht geringfügigen versicherungspflichtigen Beschäftigung zusammenzurechnen sind. Vgl. Richtlinien für die versicherungsrechtliche Beurteilung von geringfügigen Beschäftigungen (Geringfügigkeits-Richtlinien) vom 20. Dezember 2012.
</t>
    </r>
  </si>
  <si>
    <t xml:space="preserve">Mehrfachbeschäftigte, die gleichzeitig zwei oder mehr geringfügigen Beschäftigungen nachgehen, werden nur nach den Merkmalen der zuletzt aufgenommenen Beschäftigung ausgewiesen.
</t>
  </si>
  <si>
    <t>Die erhobenen Daten unterliegen grundsätzlich der Geheimhaltung nach § 16 BStatG. Eine Übermittlung von Einzelangaben ist daher ausgeschlossen. Aus diesem Grund werden Zahlenwerte unter 3 und Daten, aus denen sich rechnerisch eine Differenz ermitteln lässt, mit * anonymisiert. Gleiches gilt, wenn in einer Region oder in einem Wirtschaftszweig weniger als 3 Betriebe ansässig sind oder einer der Betriebe einen so hohen Beschäftigtenanteil auf sich vereint, dass die Beschäftigtenzahl praktisch eine Einzelangabe über diesen Betrieb darstellt (Dominanzfall). Hierbei gilt: Bei 3 bis 9 Betrieben, die hinter einer Beschäftigtenzahl stehen, darf keiner der Betriebe 50 oder mehr Prozent der Beschäftigten auf sich vereinen. Bei 10 oder mehr Betrieben dürfen auf keinen Betrieb 85 oder mehr Prozent der Beschäftigten entfallen.</t>
  </si>
  <si>
    <t xml:space="preserve">Weiterführende Informationen zur Statistik der sozialversicherungspflichtigen und geringfügigen Beschäftigung finden Sie unter: </t>
  </si>
  <si>
    <t>Stand: 04.09.2019</t>
  </si>
  <si>
    <t>Statistik-Infoseite</t>
  </si>
  <si>
    <t>Im Internet stehen statistische Informationen unterteilt nach folgenden Themenbereichen zur Verfügung:</t>
  </si>
  <si>
    <t>Arbeitsmarkt und Grundsicherung im Überblick</t>
  </si>
  <si>
    <t>Arbeitslose, Unterbeschäftigung und Arbeitsstellen</t>
  </si>
  <si>
    <t>Ausbildungsmarkt</t>
  </si>
  <si>
    <t>Beschäftigung</t>
  </si>
  <si>
    <t>Förderung und berufliche Rehabilitation</t>
  </si>
  <si>
    <t>Grundsicherung für Arbeitsuchende (SGB II)</t>
  </si>
  <si>
    <t>Leistungen SGB III</t>
  </si>
  <si>
    <t>Berufe</t>
  </si>
  <si>
    <t>Bildung</t>
  </si>
  <si>
    <t>Daten zu den Eingliederungsbilanzen</t>
  </si>
  <si>
    <t>Einnahmen/Ausgaben</t>
  </si>
  <si>
    <t>Familien und Kinder</t>
  </si>
  <si>
    <t>Frauen und Männer</t>
  </si>
  <si>
    <t>Langzeitarbeitslosigkeit</t>
  </si>
  <si>
    <t>Migration</t>
  </si>
  <si>
    <t>Regionale Mobilität</t>
  </si>
  <si>
    <t>Wirtschaftszweige</t>
  </si>
  <si>
    <t>Zeitreihen</t>
  </si>
  <si>
    <t>Amtliche Nachrichten der BA</t>
  </si>
  <si>
    <t>Kreisdaten</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</si>
  <si>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</si>
  <si>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</si>
  <si>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 xml:space="preserve">Das </t>
    </r>
    <r>
      <rPr>
        <u/>
        <sz val="10"/>
        <color indexed="12"/>
        <rFont val="Arial"/>
        <family val="2"/>
      </rPr>
      <t>Glossar</t>
    </r>
    <r>
      <rPr>
        <sz val="10"/>
        <rFont val="Arial"/>
        <family val="2"/>
      </rPr>
      <t xml:space="preserve"> enthält Erläuterungen zu allen statistisch relevanten Begriffen, die in den verschiedenen Produkten der Statistik der BA Verwendung finden.</t>
    </r>
  </si>
  <si>
    <t xml:space="preserve">Abkürzungen und Zeichen, die in den Produkten der Statistik der BA vorkommen, werden im </t>
  </si>
  <si>
    <t>Abkürzungsverzeichnis</t>
  </si>
  <si>
    <r>
      <rPr>
        <sz val="10"/>
        <rFont val="Arial"/>
        <family val="2"/>
      </rPr>
      <t xml:space="preserve">bzw. der </t>
    </r>
    <r>
      <rPr>
        <u/>
        <sz val="10"/>
        <color indexed="12"/>
        <rFont val="Arial"/>
        <family val="2"/>
      </rPr>
      <t>Zeichenerklärung</t>
    </r>
    <r>
      <rPr>
        <sz val="10"/>
        <rFont val="Arial"/>
        <family val="2"/>
      </rPr>
      <t xml:space="preserve"> der Statistik der BA erläutert.</t>
    </r>
  </si>
  <si>
    <t>Balken</t>
  </si>
  <si>
    <t>Beschriftung 1</t>
  </si>
  <si>
    <t>Beschriftung 2</t>
  </si>
  <si>
    <t>Werte 2</t>
  </si>
  <si>
    <t>Werte Trennlinie</t>
  </si>
  <si>
    <t>SvB</t>
  </si>
  <si>
    <t>GeB</t>
  </si>
  <si>
    <t>SvB y-Wert</t>
  </si>
  <si>
    <t>SvB x-Wert</t>
  </si>
  <si>
    <t>GeB y-Wert</t>
  </si>
  <si>
    <t>GeB x-Wert</t>
  </si>
  <si>
    <t>Position y-Wert</t>
  </si>
  <si>
    <t>Kreis</t>
  </si>
  <si>
    <t>BL</t>
  </si>
  <si>
    <t>W/O</t>
  </si>
  <si>
    <t>D</t>
  </si>
  <si>
    <t>WZ</t>
  </si>
  <si>
    <t>Tabelle 4</t>
  </si>
  <si>
    <t>Stichtag</t>
  </si>
  <si>
    <t>Index 2003 = 100 %</t>
  </si>
  <si>
    <t>Beschriftung x-Achse</t>
  </si>
  <si>
    <t>Beschriftung Reihen</t>
  </si>
  <si>
    <t>keine Daten</t>
  </si>
  <si>
    <t>Diagrammdarstellung wegen fehlender Daten nicht möglich.</t>
  </si>
  <si>
    <t>*</t>
  </si>
  <si>
    <t>.X</t>
  </si>
  <si>
    <r>
      <t xml:space="preserve">1) </t>
    </r>
    <r>
      <rPr>
        <sz val="7"/>
        <rFont val="Arial"/>
        <family val="2"/>
      </rPr>
      <t>Anteil an der jeweiligen Gesamtsumme (Spaltenprozent)</t>
    </r>
  </si>
  <si>
    <r>
      <t xml:space="preserve">mit akademischem Abschluss </t>
    </r>
    <r>
      <rPr>
        <vertAlign val="superscript"/>
        <sz val="8"/>
        <rFont val="Arial"/>
        <family val="2"/>
      </rPr>
      <t>3)</t>
    </r>
  </si>
  <si>
    <r>
      <t xml:space="preserve">3) </t>
    </r>
    <r>
      <rPr>
        <sz val="7"/>
        <rFont val="Arial"/>
        <family val="2"/>
      </rPr>
      <t>"mit akademischem Abschluss" ist die Summe aus "Bachelor", "Diplom/Magister/Master/Staatsexamen" und "Promotion"</t>
    </r>
  </si>
  <si>
    <r>
      <t>Auszubildende nach Geschlech</t>
    </r>
    <r>
      <rPr>
        <sz val="8"/>
        <rFont val="Arial"/>
        <family val="2"/>
      </rPr>
      <t xml:space="preserve">t
         Auszubildende                  </t>
    </r>
  </si>
  <si>
    <r>
      <t>Sozialversicherungspflichtig Beschäftigte
in Freiwilligendiensten</t>
    </r>
    <r>
      <rPr>
        <sz val="8"/>
        <rFont val="Arial"/>
        <family val="2"/>
      </rPr>
      <t xml:space="preserve">
         Insgesamt                  </t>
    </r>
  </si>
  <si>
    <t>Entwicklung der sozialversicherungspflichtigen und der geringfügig entlohnten Beschäftigten (Juni 2013: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</si>
</sst>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mmmm\ yyyy"/>
    <numFmt numFmtId="165" formatCode="dd/\ mmmm\ yyyy"/>
    <numFmt numFmtId="166" formatCode="#,##0\ \ "/>
    <numFmt numFmtId="167" formatCode="[$-407]mmm/\ yy;@"/>
    <numFmt numFmtId="168" formatCode="0.0"/>
    <numFmt numFmtId="169" formatCode="* 0.0;* \-_ 0.0;\-"/>
    <numFmt numFmtId="170" formatCode="* #,##0;* \-_ #,##0;\-"/>
    <numFmt numFmtId="171" formatCode="* #,##0.0;* \-_ #,##0.0;\-"/>
    <numFmt numFmtId="172" formatCode="\ @"/>
    <numFmt numFmtId="173" formatCode="0.0%"/>
    <numFmt numFmtId="174" formatCode="#,##0\ "/>
    <numFmt numFmtId="175" formatCode="#,##0.0\ "/>
    <numFmt numFmtId="176" formatCode="#\ ###\ ##0.0\ ;\-\ #\ ###\ ##0.0\ ;\-"/>
    <numFmt numFmtId="177" formatCode="#\ ###\ ##0.0\ ;\-\ #\ ###\ ##0.0\ ;\-\ "/>
    <numFmt numFmtId="178" formatCode="#,##0.0"/>
    <numFmt numFmtId="179" formatCode="[$-407]mmmm\ yyyy;@"/>
  </numFmts>
  <fonts count="57" x14ac:knownFonts="1">
    <font>
      <sz val="11"/>
      <color theme="1"/>
      <name val="Arial"/>
      <family val="2"/>
    </font>
    <font>
      <sz val="11"/>
      <color theme="1"/>
      <name val="Arial"/>
      <family val="2"/>
    </font>
    <font>
      <b/>
      <sz val="11"/>
      <color theme="1"/>
      <name val="Arial"/>
      <family val="2"/>
    </font>
    <font>
      <sz val="10"/>
      <name val="Arial"/>
      <family val="2"/>
    </font>
    <font>
      <b/>
      <sz val="14"/>
      <name val="Arial"/>
      <family val="2"/>
    </font>
    <font>
      <b/>
      <sz val="12"/>
      <name val="Arial"/>
      <family val="2"/>
    </font>
    <font>
      <b/>
      <i/>
      <sz val="10"/>
      <color indexed="9"/>
      <name val="Arial"/>
      <family val="2"/>
    </font>
    <font>
      <b/>
      <sz val="10"/>
      <color indexed="9"/>
      <name val="Arial"/>
      <family val="2"/>
    </font>
    <font>
      <i/>
      <sz val="10"/>
      <color indexed="9"/>
      <name val="Arial"/>
      <family val="2"/>
    </font>
    <font>
      <b/>
      <sz val="10"/>
      <name val="Arial"/>
      <family val="2"/>
    </font>
    <font>
      <sz val="8"/>
      <name val="Tahoma"/>
      <family val="2"/>
    </font>
    <font>
      <sz val="12"/>
      <name val="Arial"/>
      <family val="2"/>
    </font>
    <font>
      <i/>
      <sz val="10"/>
      <name val="Arial"/>
      <family val="2"/>
    </font>
    <font>
      <sz val="10"/>
      <color indexed="10"/>
      <name val="Arial"/>
      <family val="2"/>
    </font>
    <font>
      <u/>
      <sz val="8"/>
      <color indexed="12"/>
      <name val="Tahoma"/>
      <family val="2"/>
    </font>
    <font>
      <u/>
      <sz val="10"/>
      <color indexed="12"/>
      <name val="Arial"/>
      <family val="2"/>
    </font>
    <font>
      <sz val="8"/>
      <name val="Arial"/>
      <family val="2"/>
    </font>
    <font>
      <sz val="10"/>
      <color indexed="8"/>
      <name val="Arial"/>
      <family val="2"/>
    </font>
    <font>
      <sz val="9"/>
      <name val="Arial"/>
      <family val="2"/>
    </font>
    <font>
      <b/>
      <sz val="11"/>
      <name val="Arial"/>
      <family val="2"/>
    </font>
    <font>
      <i/>
      <sz val="9"/>
      <name val="Arial"/>
      <family val="2"/>
    </font>
    <font>
      <u/>
      <sz val="9"/>
      <name val="Arial"/>
      <family val="2"/>
    </font>
    <font>
      <sz val="12"/>
      <color indexed="9"/>
      <name val="Arial"/>
      <family val="2"/>
    </font>
    <font>
      <sz val="8"/>
      <color rgb="FF000000"/>
      <name val="Arial"/>
      <family val="2"/>
    </font>
    <font>
      <vertAlign val="superscript"/>
      <sz val="8"/>
      <name val="Arial"/>
      <family val="2"/>
    </font>
    <font>
      <sz val="6"/>
      <name val="Arial"/>
      <family val="2"/>
    </font>
    <font>
      <b/>
      <sz val="8"/>
      <name val="Arial"/>
      <family val="2"/>
    </font>
    <font>
      <sz val="7"/>
      <name val="Arial"/>
      <family val="2"/>
    </font>
    <font>
      <vertAlign val="superscript"/>
      <sz val="7"/>
      <name val="Arial"/>
      <family val="2"/>
    </font>
    <font>
      <sz val="10"/>
      <color indexed="9"/>
      <name val="Arial"/>
      <family val="2"/>
    </font>
    <font>
      <sz val="8"/>
      <color indexed="9"/>
      <name val="Arial"/>
      <family val="2"/>
    </font>
    <font>
      <sz val="7"/>
      <color indexed="9"/>
      <name val="Arial"/>
      <family val="2"/>
    </font>
    <font>
      <u/>
      <sz val="7"/>
      <color indexed="12"/>
      <name val="Tahoma"/>
      <family val="2"/>
    </font>
    <font>
      <b/>
      <vertAlign val="superscript"/>
      <sz val="8"/>
      <name val="Arial"/>
      <family val="2"/>
    </font>
    <font>
      <u/>
      <sz val="7"/>
      <color indexed="12"/>
      <name val="Arial"/>
      <family val="2"/>
    </font>
    <font>
      <b/>
      <sz val="10"/>
      <color indexed="8"/>
      <name val="Arial"/>
      <family val="2"/>
    </font>
    <font>
      <vertAlign val="superscript"/>
      <sz val="7"/>
      <color indexed="8"/>
      <name val="Arial"/>
      <family val="2"/>
    </font>
    <font>
      <sz val="7"/>
      <color indexed="8"/>
      <name val="Arial"/>
      <family val="2"/>
    </font>
    <font>
      <vertAlign val="superscript"/>
      <sz val="7"/>
      <color rgb="FF000000"/>
      <name val="Arial"/>
      <family val="2"/>
    </font>
    <font>
      <sz val="7"/>
      <color rgb="FF000000"/>
      <name val="Arial"/>
      <family val="2"/>
    </font>
    <font>
      <sz val="9"/>
      <color indexed="8"/>
      <name val="Arial"/>
      <family val="2"/>
    </font>
    <font>
      <sz val="9"/>
      <color theme="1"/>
      <name val="Arial"/>
      <family val="2"/>
    </font>
    <font>
      <sz val="9"/>
      <color rgb="FF000000"/>
      <name val="Arial"/>
      <family val="2"/>
    </font>
    <font>
      <b/>
      <sz val="9"/>
      <color indexed="8"/>
      <name val="Arial"/>
      <family val="2"/>
    </font>
    <font>
      <u/>
      <sz val="11"/>
      <color theme="10"/>
      <name val="Arial"/>
      <family val="2"/>
    </font>
    <font>
      <u/>
      <sz val="10"/>
      <color theme="10"/>
      <name val="Arial"/>
      <family val="2"/>
    </font>
    <font>
      <b/>
      <sz val="10"/>
      <color theme="1"/>
      <name val="Arial"/>
      <family val="2"/>
    </font>
    <font>
      <sz val="10"/>
      <color theme="1"/>
      <name val="Arial"/>
      <family val="2"/>
    </font>
    <font>
      <sz val="11"/>
      <color theme="1"/>
      <name val="Calibri"/>
      <family val="2"/>
      <scheme val="minor"/>
    </font>
    <font>
      <sz val="10"/>
      <color theme="1"/>
      <name val="Calibri"/>
      <family val="2"/>
      <scheme val="minor"/>
    </font>
    <font>
      <b/>
      <sz val="11"/>
      <color indexed="8"/>
      <name val="Arial"/>
      <family val="2"/>
    </font>
    <font>
      <sz val="9"/>
      <color indexed="10"/>
      <name val="Arial"/>
      <family val="2"/>
    </font>
    <font>
      <b/>
      <sz val="9"/>
      <name val="Arial"/>
      <family val="2"/>
    </font>
    <font>
      <b/>
      <sz val="9"/>
      <color indexed="10"/>
      <name val="Arial"/>
      <family val="2"/>
    </font>
    <font>
      <i/>
      <sz val="9"/>
      <color indexed="8"/>
      <name val="Arial"/>
      <family val="2"/>
    </font>
    <font>
      <u/>
      <sz val="10"/>
      <name val="Arial"/>
      <family val="2"/>
    </font>
    <font>
      <u/>
      <sz val="10"/>
      <color indexed="8"/>
      <name val="Arial"/>
      <family val="2"/>
    </font>
  </fonts>
  <fills count="9">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indexed="44"/>
        <bgColor indexed="64"/>
      </patternFill>
    </fill>
    <fill>
      <patternFill patternType="solid">
        <fgColor indexed="41"/>
        <bgColor indexed="64"/>
      </patternFill>
    </fill>
    <fill>
      <patternFill patternType="solid">
        <fgColor indexed="42"/>
        <bgColor indexed="64"/>
      </patternFill>
    </fill>
    <fill>
      <patternFill patternType="solid">
        <fgColor indexed="22"/>
        <bgColor indexed="64"/>
      </patternFill>
    </fill>
  </fills>
  <borders count="35">
    <border>
      <left/>
      <right/>
      <top/>
      <bottom/>
      <diagonal/>
    </border>
    <border>
      <left/>
      <right/>
      <top/>
      <bottom style="thin">
        <color rgb="FF404040"/>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indexed="63"/>
      </bottom>
      <diagonal/>
    </border>
    <border>
      <left/>
      <right/>
      <top/>
      <bottom style="hair">
        <color indexed="22"/>
      </bottom>
      <diagonal/>
    </border>
    <border>
      <left style="hair">
        <color indexed="22"/>
      </left>
      <right/>
      <top style="hair">
        <color indexed="22"/>
      </top>
      <bottom/>
      <diagonal/>
    </border>
    <border>
      <left/>
      <right/>
      <top style="hair">
        <color indexed="22"/>
      </top>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right style="hair">
        <color indexed="22"/>
      </right>
      <top style="hair">
        <color indexed="22"/>
      </top>
      <bottom/>
      <diagonal/>
    </border>
    <border>
      <left style="hair">
        <color indexed="22"/>
      </left>
      <right/>
      <top/>
      <bottom/>
      <diagonal/>
    </border>
    <border>
      <left style="hair">
        <color indexed="22"/>
      </left>
      <right/>
      <top/>
      <bottom style="hair">
        <color indexed="22"/>
      </bottom>
      <diagonal/>
    </border>
    <border>
      <left/>
      <right style="hair">
        <color indexed="22"/>
      </right>
      <top/>
      <bottom style="hair">
        <color indexed="22"/>
      </bottom>
      <diagonal/>
    </border>
    <border>
      <left style="hair">
        <color indexed="22"/>
      </left>
      <right style="hair">
        <color indexed="22"/>
      </right>
      <top style="hair">
        <color indexed="22"/>
      </top>
      <bottom style="hair">
        <color indexed="22"/>
      </bottom>
      <diagonal/>
    </border>
    <border>
      <left/>
      <right style="hair">
        <color indexed="22"/>
      </right>
      <top/>
      <bottom/>
      <diagonal/>
    </border>
    <border>
      <left style="hair">
        <color theme="0" tint="-0.24994659260841701"/>
      </left>
      <right/>
      <top/>
      <bottom/>
      <diagonal/>
    </border>
    <border>
      <left/>
      <right style="hair">
        <color theme="0" tint="-0.14996795556505021"/>
      </right>
      <top/>
      <bottom/>
      <diagonal/>
    </border>
    <border>
      <left style="hair">
        <color rgb="FFC0C0C0"/>
      </left>
      <right style="hair">
        <color indexed="22"/>
      </right>
      <top style="hair">
        <color rgb="FFC0C0C0"/>
      </top>
      <bottom/>
      <diagonal/>
    </border>
    <border>
      <left style="hair">
        <color indexed="22"/>
      </left>
      <right style="hair">
        <color indexed="22"/>
      </right>
      <top style="hair">
        <color rgb="FFC0C0C0"/>
      </top>
      <bottom/>
      <diagonal/>
    </border>
    <border>
      <left style="hair">
        <color rgb="FFC0C0C0"/>
      </left>
      <right/>
      <top style="hair">
        <color rgb="FFC0C0C0"/>
      </top>
      <bottom/>
      <diagonal/>
    </border>
    <border>
      <left/>
      <right/>
      <top style="hair">
        <color rgb="FFC0C0C0"/>
      </top>
      <bottom/>
      <diagonal/>
    </border>
    <border>
      <left/>
      <right style="hair">
        <color indexed="22"/>
      </right>
      <top style="hair">
        <color rgb="FFC0C0C0"/>
      </top>
      <bottom/>
      <diagonal/>
    </border>
    <border>
      <left/>
      <right style="hair">
        <color rgb="FFC0C0C0"/>
      </right>
      <top style="hair">
        <color rgb="FFC0C0C0"/>
      </top>
      <bottom/>
      <diagonal/>
    </border>
    <border>
      <left style="hair">
        <color rgb="FFC0C0C0"/>
      </left>
      <right/>
      <top/>
      <bottom/>
      <diagonal/>
    </border>
    <border>
      <left/>
      <right style="hair">
        <color rgb="FFC0C0C0"/>
      </right>
      <top/>
      <bottom/>
      <diagonal/>
    </border>
    <border>
      <left style="hair">
        <color rgb="FFC0C0C0"/>
      </left>
      <right/>
      <top/>
      <bottom style="hair">
        <color rgb="FFC0C0C0"/>
      </bottom>
      <diagonal/>
    </border>
    <border>
      <left/>
      <right style="hair">
        <color rgb="FFBFBFBF"/>
      </right>
      <top/>
      <bottom style="hair">
        <color rgb="FFC0C0C0"/>
      </bottom>
      <diagonal/>
    </border>
    <border>
      <left/>
      <right/>
      <top/>
      <bottom style="hair">
        <color rgb="FFC0C0C0"/>
      </bottom>
      <diagonal/>
    </border>
    <border>
      <left/>
      <right style="hair">
        <color indexed="22"/>
      </right>
      <top/>
      <bottom style="hair">
        <color rgb="FFC0C0C0"/>
      </bottom>
      <diagonal/>
    </border>
    <border>
      <left/>
      <right style="hair">
        <color rgb="FFC0C0C0"/>
      </right>
      <top/>
      <bottom style="hair">
        <color rgb="FFC0C0C0"/>
      </bottom>
      <diagonal/>
    </border>
    <border>
      <left style="hair">
        <color indexed="22"/>
      </left>
      <right/>
      <top/>
      <bottom style="hair">
        <color rgb="FFC0C0C0"/>
      </bottom>
      <diagonal/>
    </border>
    <border>
      <left style="hair">
        <color rgb="FFC0C0C0"/>
      </left>
      <right/>
      <top/>
      <bottom style="hair">
        <color indexed="22"/>
      </bottom>
      <diagonal/>
    </border>
  </borders>
  <cellStyleXfs count="24">
    <xf numFmtId="0" fontId="0" fillId="0" borderId="0"/>
    <xf numFmtId="0" fontId="3" fillId="0" borderId="0"/>
    <xf numFmtId="0" fontId="1" fillId="0" borderId="0"/>
    <xf numFmtId="0" fontId="3" fillId="0" borderId="0"/>
    <xf numFmtId="0" fontId="3" fillId="0" borderId="0"/>
    <xf numFmtId="0" fontId="10" fillId="0" borderId="0"/>
    <xf numFmtId="0" fontId="14"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 fillId="0" borderId="0"/>
    <xf numFmtId="0" fontId="10" fillId="0" borderId="0"/>
    <xf numFmtId="0" fontId="3" fillId="0" borderId="0"/>
    <xf numFmtId="0" fontId="3" fillId="0" borderId="0"/>
    <xf numFmtId="0" fontId="10" fillId="0" borderId="0"/>
    <xf numFmtId="0" fontId="1" fillId="0" borderId="0"/>
    <xf numFmtId="0" fontId="10" fillId="0" borderId="0"/>
    <xf numFmtId="0" fontId="3" fillId="0" borderId="0"/>
    <xf numFmtId="0" fontId="1" fillId="0" borderId="0"/>
    <xf numFmtId="0" fontId="44" fillId="0" borderId="0" applyNumberFormat="0" applyFill="0" applyBorder="0" applyAlignment="0" applyProtection="0"/>
    <xf numFmtId="0" fontId="1" fillId="0" borderId="0"/>
    <xf numFmtId="0" fontId="44" fillId="0" borderId="0" applyNumberFormat="0" applyFill="0" applyBorder="0" applyAlignment="0" applyProtection="0"/>
    <xf numFmtId="0" fontId="48" fillId="0" borderId="0"/>
    <xf numFmtId="0" fontId="44"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 fillId="0" borderId="0"/>
  </cellStyleXfs>
  <cellXfs count="705">
    <xf numFmtId="0" fontId="0" fillId="0" borderId="0" xfId="0"/>
    <xf numFmtId="164" fontId="3" fillId="0" borderId="1" xfId="1" applyNumberFormat="1" applyFont="1" applyFill="1" applyBorder="1" applyAlignment="1">
      <alignment horizontal="left" vertical="center"/>
    </xf>
    <xf numFmtId="164" fontId="3" fillId="0" borderId="1" xfId="1" applyNumberFormat="1" applyFont="1" applyFill="1" applyBorder="1" applyAlignment="1">
      <alignment horizontal="centerContinuous" vertical="center" shrinkToFit="1"/>
    </xf>
    <xf numFmtId="0" fontId="3" fillId="0" borderId="0" xfId="1" applyFont="1" applyFill="1" applyBorder="1" applyAlignment="1">
      <alignment horizontal="centerContinuous" vertical="center" shrinkToFit="1"/>
    </xf>
    <xf numFmtId="0" fontId="3" fillId="0" borderId="0" xfId="1" applyBorder="1"/>
    <xf numFmtId="0" fontId="4" fillId="0" borderId="0" xfId="1" applyFont="1" applyBorder="1" applyAlignment="1">
      <alignment horizontal="centerContinuous" vertical="center"/>
    </xf>
    <xf numFmtId="0" fontId="3" fillId="0" borderId="0" xfId="1" applyBorder="1" applyAlignment="1">
      <alignment horizontal="centerContinuous" vertical="center"/>
    </xf>
    <xf numFmtId="0" fontId="3" fillId="0" borderId="0" xfId="1" applyFont="1" applyBorder="1"/>
    <xf numFmtId="0" fontId="3" fillId="0" borderId="2" xfId="1" applyFont="1" applyBorder="1"/>
    <xf numFmtId="0" fontId="5" fillId="0" borderId="3" xfId="1" applyFont="1" applyBorder="1" applyAlignment="1">
      <alignment horizontal="center"/>
    </xf>
    <xf numFmtId="0" fontId="3" fillId="0" borderId="4" xfId="1" applyFont="1" applyBorder="1"/>
    <xf numFmtId="0" fontId="1" fillId="0" borderId="0" xfId="2" applyFont="1"/>
    <xf numFmtId="0" fontId="1" fillId="0" borderId="0" xfId="2"/>
    <xf numFmtId="0" fontId="3" fillId="0" borderId="1" xfId="3" applyBorder="1"/>
    <xf numFmtId="0" fontId="3" fillId="0" borderId="1" xfId="3" applyFont="1" applyFill="1" applyBorder="1"/>
    <xf numFmtId="0" fontId="3" fillId="0" borderId="1" xfId="4" applyFont="1" applyBorder="1" applyAlignment="1">
      <alignment horizontal="right" vertical="center"/>
    </xf>
    <xf numFmtId="0" fontId="3" fillId="0" borderId="0" xfId="3" applyFont="1"/>
    <xf numFmtId="164" fontId="6" fillId="0" borderId="0" xfId="3" applyNumberFormat="1" applyFont="1" applyFill="1" applyBorder="1" applyAlignment="1">
      <alignment horizontal="left" vertical="center"/>
    </xf>
    <xf numFmtId="0" fontId="7" fillId="0" borderId="0" xfId="3" applyFont="1" applyFill="1" applyBorder="1" applyAlignment="1">
      <alignment horizontal="centerContinuous" vertical="center" shrinkToFit="1"/>
    </xf>
    <xf numFmtId="164" fontId="6" fillId="0" borderId="0" xfId="3" applyNumberFormat="1" applyFont="1" applyFill="1" applyBorder="1" applyAlignment="1">
      <alignment horizontal="centerContinuous" vertical="center" shrinkToFit="1"/>
    </xf>
    <xf numFmtId="0" fontId="8" fillId="0" borderId="0" xfId="3" applyFont="1" applyFill="1" applyBorder="1" applyAlignment="1">
      <alignment horizontal="centerContinuous" vertical="center" shrinkToFit="1"/>
    </xf>
    <xf numFmtId="0" fontId="3" fillId="0" borderId="0" xfId="3" applyFont="1" applyFill="1" applyBorder="1"/>
    <xf numFmtId="0" fontId="9" fillId="0" borderId="0" xfId="3" applyFont="1" applyFill="1" applyBorder="1"/>
    <xf numFmtId="0" fontId="3" fillId="0" borderId="0" xfId="3" applyFont="1" applyBorder="1"/>
    <xf numFmtId="0" fontId="11" fillId="0" borderId="0" xfId="3" applyFont="1" applyBorder="1"/>
    <xf numFmtId="0" fontId="9" fillId="0" borderId="0" xfId="3" applyFont="1" applyFill="1" applyBorder="1" applyAlignment="1">
      <alignment vertical="top"/>
    </xf>
    <xf numFmtId="0" fontId="3" fillId="0" borderId="0" xfId="3" applyFont="1" applyFill="1" applyBorder="1" applyAlignment="1">
      <alignment vertical="top"/>
    </xf>
    <xf numFmtId="0" fontId="3" fillId="0" borderId="0" xfId="3" applyFont="1" applyFill="1" applyBorder="1" applyAlignment="1">
      <alignment horizontal="left" wrapText="1"/>
    </xf>
    <xf numFmtId="164" fontId="3" fillId="0" borderId="0" xfId="3" applyNumberFormat="1" applyFont="1" applyFill="1" applyBorder="1" applyAlignment="1">
      <alignment horizontal="left" wrapText="1"/>
    </xf>
    <xf numFmtId="0" fontId="12" fillId="0" borderId="0" xfId="3" applyFont="1" applyFill="1" applyBorder="1" applyAlignment="1">
      <alignment horizontal="left" wrapText="1"/>
    </xf>
    <xf numFmtId="0" fontId="3" fillId="0" borderId="0" xfId="3" applyFont="1" applyBorder="1" applyAlignment="1"/>
    <xf numFmtId="165" fontId="3" fillId="0" borderId="0" xfId="3" applyNumberFormat="1" applyFont="1" applyFill="1" applyBorder="1" applyAlignment="1">
      <alignment horizontal="left" wrapText="1"/>
    </xf>
    <xf numFmtId="14" fontId="3" fillId="0" borderId="0" xfId="3" applyNumberFormat="1" applyFont="1" applyFill="1" applyBorder="1" applyAlignment="1">
      <alignment horizontal="left" wrapText="1"/>
    </xf>
    <xf numFmtId="0" fontId="9" fillId="0" borderId="0" xfId="4" applyFont="1" applyFill="1" applyBorder="1"/>
    <xf numFmtId="0" fontId="3" fillId="0" borderId="0" xfId="4" applyFont="1" applyFill="1" applyBorder="1"/>
    <xf numFmtId="164" fontId="3" fillId="0" borderId="0" xfId="4" applyNumberFormat="1" applyFont="1" applyFill="1" applyBorder="1" applyAlignment="1">
      <alignment horizontal="left" vertical="top" wrapText="1"/>
    </xf>
    <xf numFmtId="0" fontId="3" fillId="0" borderId="0" xfId="3" applyFont="1" applyFill="1" applyBorder="1" applyAlignment="1">
      <alignment wrapText="1"/>
    </xf>
    <xf numFmtId="0" fontId="3" fillId="0" borderId="0" xfId="4" applyFont="1" applyFill="1" applyBorder="1" applyAlignment="1">
      <alignment vertical="top" wrapText="1"/>
    </xf>
    <xf numFmtId="0" fontId="13" fillId="2" borderId="0" xfId="3" applyFont="1" applyFill="1" applyBorder="1"/>
    <xf numFmtId="0" fontId="15" fillId="0" borderId="0" xfId="6" applyFont="1" applyFill="1" applyBorder="1" applyAlignment="1" applyProtection="1">
      <alignment vertical="top" wrapText="1"/>
    </xf>
    <xf numFmtId="0" fontId="13" fillId="0" borderId="0" xfId="3" applyFont="1" applyFill="1" applyBorder="1" applyAlignment="1">
      <alignment wrapText="1"/>
    </xf>
    <xf numFmtId="0" fontId="13" fillId="2" borderId="0" xfId="3" applyFont="1" applyFill="1"/>
    <xf numFmtId="0" fontId="16" fillId="0" borderId="0" xfId="3" applyFont="1" applyFill="1" applyBorder="1" applyAlignment="1"/>
    <xf numFmtId="0" fontId="16" fillId="0" borderId="0" xfId="3" applyFont="1" applyBorder="1" applyAlignment="1"/>
    <xf numFmtId="0" fontId="3" fillId="0" borderId="0" xfId="3" applyFont="1" applyFill="1" applyBorder="1" applyAlignment="1">
      <alignment horizontal="left" vertical="top"/>
    </xf>
    <xf numFmtId="0" fontId="17" fillId="0" borderId="0" xfId="3" applyFont="1" applyBorder="1" applyAlignment="1">
      <alignment wrapText="1"/>
    </xf>
    <xf numFmtId="0" fontId="13" fillId="0" borderId="0" xfId="3" applyFont="1"/>
    <xf numFmtId="0" fontId="9" fillId="0" borderId="0" xfId="3" applyFont="1" applyBorder="1" applyAlignment="1">
      <alignment vertical="top"/>
    </xf>
    <xf numFmtId="0" fontId="3" fillId="0" borderId="0" xfId="3" applyFont="1" applyBorder="1" applyAlignment="1">
      <alignment vertical="top" wrapText="1"/>
    </xf>
    <xf numFmtId="0" fontId="3" fillId="0" borderId="0" xfId="3" applyFont="1" applyBorder="1" applyAlignment="1">
      <alignment horizontal="left" vertical="top" wrapText="1"/>
    </xf>
    <xf numFmtId="0" fontId="3" fillId="0" borderId="0" xfId="3" applyFont="1" applyBorder="1" applyAlignment="1">
      <alignment horizontal="left" vertical="top"/>
    </xf>
    <xf numFmtId="0" fontId="3" fillId="0" borderId="0" xfId="3" applyFont="1" applyBorder="1" applyAlignment="1">
      <alignment vertical="top"/>
    </xf>
    <xf numFmtId="0" fontId="17" fillId="0" borderId="0" xfId="3" applyFont="1" applyFill="1" applyBorder="1" applyAlignment="1">
      <alignment vertical="top"/>
    </xf>
    <xf numFmtId="0" fontId="3" fillId="0" borderId="0" xfId="3" applyFont="1" applyFill="1" applyBorder="1" applyAlignment="1">
      <alignment vertical="top" wrapText="1"/>
    </xf>
    <xf numFmtId="0" fontId="17" fillId="0" borderId="0" xfId="3" applyFont="1" applyFill="1" applyBorder="1" applyAlignment="1"/>
    <xf numFmtId="0" fontId="3" fillId="0" borderId="0" xfId="3" applyNumberFormat="1" applyFont="1" applyBorder="1" applyAlignment="1">
      <alignment horizontal="left" wrapText="1"/>
    </xf>
    <xf numFmtId="0" fontId="3" fillId="0" borderId="0" xfId="3" applyNumberFormat="1" applyFont="1" applyBorder="1" applyAlignment="1"/>
    <xf numFmtId="0" fontId="3" fillId="0" borderId="5" xfId="8" applyFont="1" applyBorder="1" applyAlignment="1">
      <alignment horizontal="right" vertical="center"/>
    </xf>
    <xf numFmtId="0" fontId="18" fillId="0" borderId="5" xfId="8" applyFont="1" applyBorder="1"/>
    <xf numFmtId="0" fontId="18" fillId="0" borderId="0" xfId="8" applyFont="1" applyBorder="1"/>
    <xf numFmtId="0" fontId="18" fillId="0" borderId="0" xfId="8" applyFont="1" applyBorder="1" applyAlignment="1">
      <alignment horizontal="left"/>
    </xf>
    <xf numFmtId="0" fontId="18" fillId="0" borderId="0" xfId="8" applyFont="1" applyAlignment="1">
      <alignment horizontal="left"/>
    </xf>
    <xf numFmtId="0" fontId="5" fillId="0" borderId="0" xfId="8" applyFont="1" applyFill="1" applyAlignment="1"/>
    <xf numFmtId="0" fontId="9" fillId="0" borderId="0" xfId="9" applyFont="1" applyAlignment="1">
      <alignment horizontal="left"/>
    </xf>
    <xf numFmtId="0" fontId="19" fillId="0" borderId="0" xfId="8" applyFont="1" applyAlignment="1">
      <alignment horizontal="left"/>
    </xf>
    <xf numFmtId="0" fontId="3" fillId="0" borderId="0" xfId="9" applyFont="1" applyAlignment="1">
      <alignment horizontal="left"/>
    </xf>
    <xf numFmtId="0" fontId="3" fillId="0" borderId="0" xfId="8" applyFont="1" applyAlignment="1"/>
    <xf numFmtId="0" fontId="3" fillId="0" borderId="0" xfId="9" applyFont="1" applyAlignment="1"/>
    <xf numFmtId="0" fontId="9" fillId="0" borderId="0" xfId="8" applyFont="1" applyAlignment="1">
      <alignment horizontal="left"/>
    </xf>
    <xf numFmtId="0" fontId="9" fillId="0" borderId="0" xfId="4" applyFont="1" applyBorder="1" applyAlignment="1">
      <alignment horizontal="left"/>
    </xf>
    <xf numFmtId="0" fontId="9" fillId="0" borderId="0" xfId="8" applyFont="1" applyFill="1" applyAlignment="1">
      <alignment horizontal="left"/>
    </xf>
    <xf numFmtId="0" fontId="3" fillId="0" borderId="0" xfId="8" applyFont="1" applyFill="1" applyBorder="1" applyAlignment="1">
      <alignment horizontal="left"/>
    </xf>
    <xf numFmtId="0" fontId="3" fillId="0" borderId="0" xfId="4" applyFont="1" applyBorder="1" applyAlignment="1">
      <alignment horizontal="left"/>
    </xf>
    <xf numFmtId="0" fontId="15" fillId="0" borderId="0" xfId="8" applyFont="1" applyFill="1" applyBorder="1" applyAlignment="1">
      <alignment horizontal="right"/>
    </xf>
    <xf numFmtId="49" fontId="15" fillId="0" borderId="0" xfId="6" applyNumberFormat="1" applyFont="1" applyFill="1" applyBorder="1" applyAlignment="1" applyProtection="1">
      <alignment horizontal="left"/>
    </xf>
    <xf numFmtId="0" fontId="3" fillId="0" borderId="0" xfId="8" applyFont="1" applyBorder="1" applyAlignment="1"/>
    <xf numFmtId="0" fontId="3" fillId="0" borderId="0" xfId="8" applyFont="1" applyBorder="1" applyAlignment="1">
      <alignment horizontal="left"/>
    </xf>
    <xf numFmtId="14" fontId="3" fillId="0" borderId="0" xfId="8" applyNumberFormat="1" applyFont="1" applyFill="1" applyBorder="1" applyAlignment="1">
      <alignment horizontal="left"/>
    </xf>
    <xf numFmtId="0" fontId="3" fillId="0" borderId="0" xfId="8" applyFont="1" applyBorder="1"/>
    <xf numFmtId="0" fontId="12" fillId="0" borderId="0" xfId="8" applyFont="1" applyBorder="1" applyAlignment="1"/>
    <xf numFmtId="0" fontId="12" fillId="0" borderId="0" xfId="8" applyFont="1" applyBorder="1" applyAlignment="1">
      <alignment horizontal="left"/>
    </xf>
    <xf numFmtId="0" fontId="3" fillId="0" borderId="0" xfId="8" applyFont="1" applyBorder="1" applyAlignment="1">
      <alignment horizontal="left" wrapText="1"/>
    </xf>
    <xf numFmtId="0" fontId="12" fillId="0" borderId="0" xfId="8" applyFont="1" applyBorder="1" applyAlignment="1">
      <alignment wrapText="1"/>
    </xf>
    <xf numFmtId="0" fontId="18" fillId="0" borderId="0" xfId="8" applyFont="1" applyBorder="1" applyAlignment="1">
      <alignment horizontal="left" wrapText="1"/>
    </xf>
    <xf numFmtId="0" fontId="20" fillId="0" borderId="0" xfId="8" applyFont="1" applyBorder="1" applyAlignment="1">
      <alignment horizontal="left" wrapText="1"/>
    </xf>
    <xf numFmtId="0" fontId="21" fillId="0" borderId="0" xfId="8" applyFont="1" applyBorder="1" applyAlignment="1" applyProtection="1">
      <alignment horizontal="left" indent="10"/>
    </xf>
    <xf numFmtId="0" fontId="21" fillId="0" borderId="0" xfId="8" applyFont="1" applyBorder="1" applyAlignment="1" applyProtection="1">
      <alignment horizontal="left"/>
    </xf>
    <xf numFmtId="0" fontId="21" fillId="0" borderId="0" xfId="8" applyFont="1" applyAlignment="1" applyProtection="1">
      <alignment horizontal="left" indent="10"/>
    </xf>
    <xf numFmtId="0" fontId="18" fillId="0" borderId="0" xfId="8" applyFont="1" applyBorder="1" applyAlignment="1">
      <alignment horizontal="left" indent="10"/>
    </xf>
    <xf numFmtId="164" fontId="3" fillId="0" borderId="1" xfId="4" applyNumberFormat="1" applyFont="1" applyFill="1" applyBorder="1" applyAlignment="1">
      <alignment horizontal="left" vertical="center"/>
    </xf>
    <xf numFmtId="164" fontId="3" fillId="0" borderId="1" xfId="4" applyNumberFormat="1" applyFont="1" applyFill="1" applyBorder="1" applyAlignment="1">
      <alignment horizontal="centerContinuous" vertical="center" shrinkToFit="1"/>
    </xf>
    <xf numFmtId="0" fontId="3" fillId="0" borderId="1" xfId="4" applyFont="1" applyFill="1" applyBorder="1" applyAlignment="1">
      <alignment horizontal="centerContinuous" vertical="center" shrinkToFit="1"/>
    </xf>
    <xf numFmtId="0" fontId="3" fillId="0" borderId="0" xfId="4" applyBorder="1"/>
    <xf numFmtId="0" fontId="4" fillId="0" borderId="0" xfId="4" applyFont="1" applyBorder="1" applyAlignment="1">
      <alignment horizontal="centerContinuous" vertical="center"/>
    </xf>
    <xf numFmtId="0" fontId="3" fillId="0" borderId="0" xfId="4" applyBorder="1" applyAlignment="1">
      <alignment horizontal="centerContinuous" vertical="center"/>
    </xf>
    <xf numFmtId="0" fontId="11" fillId="0" borderId="0" xfId="4" applyFont="1" applyBorder="1"/>
    <xf numFmtId="0" fontId="22" fillId="0" borderId="0" xfId="4" applyFont="1" applyFill="1" applyBorder="1" applyAlignment="1">
      <alignment horizontal="left" vertical="center"/>
    </xf>
    <xf numFmtId="0" fontId="16" fillId="0" borderId="0" xfId="4" applyFont="1" applyBorder="1"/>
    <xf numFmtId="0" fontId="16" fillId="0" borderId="0" xfId="9" applyFont="1" applyFill="1"/>
    <xf numFmtId="3" fontId="16" fillId="0" borderId="16" xfId="9" applyNumberFormat="1" applyFont="1" applyFill="1" applyBorder="1" applyAlignment="1">
      <alignment horizontal="center" vertical="center"/>
    </xf>
    <xf numFmtId="168" fontId="16" fillId="0" borderId="16" xfId="9" applyNumberFormat="1" applyFont="1" applyFill="1" applyBorder="1" applyAlignment="1">
      <alignment horizontal="center" vertical="center"/>
    </xf>
    <xf numFmtId="1" fontId="25" fillId="0" borderId="16" xfId="9" applyNumberFormat="1" applyFont="1" applyFill="1" applyBorder="1" applyAlignment="1">
      <alignment horizontal="center" vertical="center"/>
    </xf>
    <xf numFmtId="0" fontId="25" fillId="0" borderId="0" xfId="9" applyFont="1" applyFill="1"/>
    <xf numFmtId="1" fontId="26" fillId="0" borderId="7" xfId="9" applyNumberFormat="1" applyFont="1" applyFill="1" applyBorder="1" applyAlignment="1">
      <alignment horizontal="left"/>
    </xf>
    <xf numFmtId="1" fontId="26" fillId="0" borderId="0" xfId="9" applyNumberFormat="1" applyFont="1" applyFill="1" applyBorder="1" applyAlignment="1">
      <alignment horizontal="center"/>
    </xf>
    <xf numFmtId="1" fontId="26" fillId="0" borderId="3" xfId="9" applyNumberFormat="1" applyFont="1" applyFill="1" applyBorder="1" applyAlignment="1">
      <alignment horizontal="center"/>
    </xf>
    <xf numFmtId="3" fontId="16" fillId="0" borderId="7" xfId="9" applyNumberFormat="1" applyFont="1" applyFill="1" applyBorder="1" applyAlignment="1">
      <alignment horizontal="center"/>
    </xf>
    <xf numFmtId="3" fontId="16" fillId="0" borderId="8" xfId="9" applyNumberFormat="1" applyFont="1" applyFill="1" applyBorder="1" applyAlignment="1">
      <alignment horizontal="center"/>
    </xf>
    <xf numFmtId="3" fontId="16" fillId="0" borderId="12" xfId="9" applyNumberFormat="1" applyFont="1" applyFill="1" applyBorder="1" applyAlignment="1">
      <alignment horizontal="center"/>
    </xf>
    <xf numFmtId="1" fontId="16" fillId="0" borderId="7" xfId="9" applyNumberFormat="1" applyFont="1" applyFill="1" applyBorder="1" applyAlignment="1">
      <alignment horizontal="center"/>
    </xf>
    <xf numFmtId="1" fontId="16" fillId="0" borderId="12" xfId="9" applyNumberFormat="1" applyFont="1" applyFill="1" applyBorder="1" applyAlignment="1">
      <alignment horizontal="center"/>
    </xf>
    <xf numFmtId="0" fontId="16" fillId="0" borderId="0" xfId="9" applyFont="1" applyFill="1" applyAlignment="1"/>
    <xf numFmtId="49" fontId="26" fillId="0" borderId="13" xfId="9" applyNumberFormat="1" applyFont="1" applyFill="1" applyBorder="1" applyAlignment="1"/>
    <xf numFmtId="0" fontId="26" fillId="0" borderId="0" xfId="9" applyFont="1" applyFill="1" applyBorder="1" applyAlignment="1"/>
    <xf numFmtId="169" fontId="16" fillId="0" borderId="3" xfId="9" applyNumberFormat="1" applyFont="1" applyFill="1" applyBorder="1" applyAlignment="1">
      <alignment horizontal="right"/>
    </xf>
    <xf numFmtId="170" fontId="16" fillId="0" borderId="0" xfId="9" applyNumberFormat="1" applyFont="1" applyFill="1" applyBorder="1" applyAlignment="1">
      <alignment horizontal="right"/>
    </xf>
    <xf numFmtId="170" fontId="16" fillId="0" borderId="13" xfId="9" applyNumberFormat="1" applyFont="1" applyFill="1" applyBorder="1" applyAlignment="1">
      <alignment horizontal="right"/>
    </xf>
    <xf numFmtId="171" fontId="16" fillId="0" borderId="17" xfId="9" applyNumberFormat="1" applyFont="1" applyFill="1" applyBorder="1" applyAlignment="1">
      <alignment horizontal="right"/>
    </xf>
    <xf numFmtId="0" fontId="16" fillId="0" borderId="0" xfId="9" applyFont="1" applyFill="1" applyAlignment="1">
      <alignment wrapText="1"/>
    </xf>
    <xf numFmtId="49" fontId="16" fillId="0" borderId="13" xfId="9" applyNumberFormat="1" applyFont="1" applyFill="1" applyBorder="1" applyAlignment="1"/>
    <xf numFmtId="49" fontId="16" fillId="0" borderId="0" xfId="9" applyNumberFormat="1" applyFont="1" applyFill="1" applyBorder="1" applyAlignment="1"/>
    <xf numFmtId="172" fontId="16" fillId="0" borderId="13" xfId="9" applyNumberFormat="1" applyFont="1" applyFill="1" applyBorder="1" applyAlignment="1"/>
    <xf numFmtId="0" fontId="16" fillId="0" borderId="0" xfId="4" applyFont="1" applyFill="1" applyBorder="1" applyAlignment="1">
      <alignment horizontal="left"/>
    </xf>
    <xf numFmtId="173" fontId="16" fillId="0" borderId="0" xfId="9" applyNumberFormat="1" applyFont="1" applyFill="1" applyBorder="1" applyAlignment="1"/>
    <xf numFmtId="172" fontId="16" fillId="0" borderId="14" xfId="9" applyNumberFormat="1" applyFont="1" applyFill="1" applyBorder="1" applyAlignment="1"/>
    <xf numFmtId="49" fontId="16" fillId="0" borderId="6" xfId="9" applyNumberFormat="1" applyFont="1" applyFill="1" applyBorder="1" applyAlignment="1"/>
    <xf numFmtId="169" fontId="16" fillId="0" borderId="4" xfId="9" applyNumberFormat="1" applyFont="1" applyFill="1" applyBorder="1" applyAlignment="1">
      <alignment horizontal="right"/>
    </xf>
    <xf numFmtId="1" fontId="26" fillId="0" borderId="13" xfId="9" applyNumberFormat="1" applyFont="1" applyFill="1" applyBorder="1" applyAlignment="1">
      <alignment horizontal="left"/>
    </xf>
    <xf numFmtId="1" fontId="26" fillId="0" borderId="3" xfId="9" applyNumberFormat="1" applyFont="1" applyFill="1" applyBorder="1" applyAlignment="1">
      <alignment horizontal="right"/>
    </xf>
    <xf numFmtId="3" fontId="16" fillId="0" borderId="7" xfId="9" applyNumberFormat="1" applyFont="1" applyFill="1" applyBorder="1" applyAlignment="1">
      <alignment horizontal="right"/>
    </xf>
    <xf numFmtId="3" fontId="16" fillId="0" borderId="8" xfId="9" applyNumberFormat="1" applyFont="1" applyFill="1" applyBorder="1" applyAlignment="1">
      <alignment horizontal="right"/>
    </xf>
    <xf numFmtId="3" fontId="16" fillId="0" borderId="12" xfId="9" applyNumberFormat="1" applyFont="1" applyFill="1" applyBorder="1" applyAlignment="1">
      <alignment horizontal="right"/>
    </xf>
    <xf numFmtId="1" fontId="16" fillId="0" borderId="7" xfId="9" applyNumberFormat="1" applyFont="1" applyFill="1" applyBorder="1" applyAlignment="1">
      <alignment horizontal="right"/>
    </xf>
    <xf numFmtId="1" fontId="16" fillId="0" borderId="12" xfId="9" applyNumberFormat="1" applyFont="1" applyFill="1" applyBorder="1" applyAlignment="1">
      <alignment horizontal="right"/>
    </xf>
    <xf numFmtId="1" fontId="16" fillId="0" borderId="3" xfId="9" applyNumberFormat="1" applyFont="1" applyFill="1" applyBorder="1" applyAlignment="1">
      <alignment horizontal="right"/>
    </xf>
    <xf numFmtId="3" fontId="16" fillId="0" borderId="13" xfId="9" applyNumberFormat="1" applyFont="1" applyFill="1" applyBorder="1" applyAlignment="1">
      <alignment horizontal="right"/>
    </xf>
    <xf numFmtId="3" fontId="16" fillId="0" borderId="0" xfId="9" applyNumberFormat="1" applyFont="1" applyFill="1" applyBorder="1" applyAlignment="1">
      <alignment horizontal="right"/>
    </xf>
    <xf numFmtId="3" fontId="16" fillId="0" borderId="17" xfId="9" applyNumberFormat="1" applyFont="1" applyFill="1" applyBorder="1" applyAlignment="1">
      <alignment horizontal="right"/>
    </xf>
    <xf numFmtId="174" fontId="16" fillId="0" borderId="13" xfId="9" applyNumberFormat="1" applyFont="1" applyFill="1" applyBorder="1" applyAlignment="1">
      <alignment horizontal="right"/>
    </xf>
    <xf numFmtId="175" fontId="16" fillId="0" borderId="17" xfId="9" applyNumberFormat="1" applyFont="1" applyFill="1" applyBorder="1" applyAlignment="1">
      <alignment horizontal="right"/>
    </xf>
    <xf numFmtId="170" fontId="16" fillId="0" borderId="13" xfId="9" applyNumberFormat="1" applyFont="1" applyFill="1" applyBorder="1" applyAlignment="1">
      <alignment horizontal="right" wrapText="1"/>
    </xf>
    <xf numFmtId="170" fontId="16" fillId="0" borderId="17" xfId="9" applyNumberFormat="1" applyFont="1" applyFill="1" applyBorder="1" applyAlignment="1">
      <alignment horizontal="right"/>
    </xf>
    <xf numFmtId="168" fontId="26" fillId="0" borderId="3" xfId="9" applyNumberFormat="1" applyFont="1" applyFill="1" applyBorder="1" applyAlignment="1">
      <alignment horizontal="right"/>
    </xf>
    <xf numFmtId="49" fontId="16" fillId="0" borderId="14" xfId="9" applyNumberFormat="1" applyFont="1" applyFill="1" applyBorder="1" applyAlignment="1"/>
    <xf numFmtId="170" fontId="16" fillId="0" borderId="14" xfId="9" applyNumberFormat="1" applyFont="1" applyFill="1" applyBorder="1" applyAlignment="1">
      <alignment horizontal="right"/>
    </xf>
    <xf numFmtId="170" fontId="16" fillId="0" borderId="6" xfId="9" applyNumberFormat="1" applyFont="1" applyFill="1" applyBorder="1" applyAlignment="1">
      <alignment horizontal="right"/>
    </xf>
    <xf numFmtId="170" fontId="16" fillId="0" borderId="15" xfId="9" applyNumberFormat="1" applyFont="1" applyFill="1" applyBorder="1" applyAlignment="1">
      <alignment horizontal="right"/>
    </xf>
    <xf numFmtId="171" fontId="16" fillId="0" borderId="15" xfId="9" applyNumberFormat="1" applyFont="1" applyFill="1" applyBorder="1" applyAlignment="1">
      <alignment horizontal="right"/>
    </xf>
    <xf numFmtId="172" fontId="27" fillId="0" borderId="0" xfId="9" applyNumberFormat="1" applyFont="1" applyFill="1" applyBorder="1"/>
    <xf numFmtId="3" fontId="27" fillId="0" borderId="0" xfId="9" applyNumberFormat="1" applyFont="1" applyFill="1" applyBorder="1"/>
    <xf numFmtId="3" fontId="27" fillId="0" borderId="0" xfId="9" applyNumberFormat="1" applyFont="1" applyFill="1" applyBorder="1" applyAlignment="1">
      <alignment horizontal="right"/>
    </xf>
    <xf numFmtId="168" fontId="27" fillId="0" borderId="0" xfId="9" applyNumberFormat="1" applyFont="1" applyFill="1" applyBorder="1" applyAlignment="1">
      <alignment horizontal="right" vertical="top"/>
    </xf>
    <xf numFmtId="0" fontId="27" fillId="0" borderId="0" xfId="9" applyFont="1" applyFill="1"/>
    <xf numFmtId="49" fontId="27" fillId="0" borderId="0" xfId="9" applyNumberFormat="1" applyFont="1" applyFill="1" applyBorder="1" applyAlignment="1">
      <alignment vertical="center"/>
    </xf>
    <xf numFmtId="0" fontId="25" fillId="0" borderId="0" xfId="9" applyFont="1" applyFill="1" applyAlignment="1">
      <alignment vertical="center"/>
    </xf>
    <xf numFmtId="0" fontId="25" fillId="0" borderId="0" xfId="9" applyFont="1" applyFill="1" applyAlignment="1">
      <alignment vertical="center" wrapText="1"/>
    </xf>
    <xf numFmtId="173" fontId="16" fillId="0" borderId="0" xfId="9" applyNumberFormat="1" applyFont="1" applyFill="1"/>
    <xf numFmtId="3" fontId="16" fillId="0" borderId="0" xfId="9" applyNumberFormat="1" applyFont="1" applyFill="1"/>
    <xf numFmtId="168" fontId="16" fillId="0" borderId="0" xfId="9" applyNumberFormat="1" applyFont="1" applyFill="1"/>
    <xf numFmtId="0" fontId="29" fillId="2" borderId="0" xfId="4" applyFont="1" applyFill="1" applyBorder="1"/>
    <xf numFmtId="0" fontId="29" fillId="0" borderId="0" xfId="4" applyFont="1" applyBorder="1"/>
    <xf numFmtId="0" fontId="22" fillId="2" borderId="0" xfId="4" applyFont="1" applyFill="1" applyBorder="1"/>
    <xf numFmtId="0" fontId="22" fillId="0" borderId="0" xfId="4" applyFont="1" applyBorder="1"/>
    <xf numFmtId="0" fontId="22" fillId="0" borderId="0" xfId="4" applyFont="1" applyFill="1" applyBorder="1" applyAlignment="1">
      <alignment horizontal="centerContinuous"/>
    </xf>
    <xf numFmtId="166" fontId="9" fillId="0" borderId="0" xfId="4" applyNumberFormat="1" applyFont="1" applyFill="1" applyBorder="1" applyAlignment="1">
      <alignment horizontal="left"/>
    </xf>
    <xf numFmtId="0" fontId="22" fillId="2" borderId="0" xfId="4" applyFont="1" applyFill="1" applyBorder="1" applyAlignment="1"/>
    <xf numFmtId="0" fontId="22" fillId="0" borderId="0" xfId="4" applyFont="1" applyBorder="1" applyAlignment="1"/>
    <xf numFmtId="0" fontId="11" fillId="0" borderId="0" xfId="4" applyFont="1" applyBorder="1" applyAlignment="1"/>
    <xf numFmtId="164" fontId="16" fillId="0" borderId="0" xfId="4" applyNumberFormat="1" applyFont="1" applyBorder="1" applyAlignment="1">
      <alignment horizontal="left" wrapText="1"/>
    </xf>
    <xf numFmtId="0" fontId="11" fillId="0" borderId="6" xfId="4" applyFont="1" applyBorder="1"/>
    <xf numFmtId="0" fontId="16" fillId="0" borderId="6" xfId="4" applyFont="1" applyBorder="1"/>
    <xf numFmtId="166" fontId="16" fillId="0" borderId="6" xfId="4" applyNumberFormat="1" applyFont="1" applyFill="1" applyBorder="1" applyAlignment="1">
      <alignment vertical="center"/>
    </xf>
    <xf numFmtId="166" fontId="9" fillId="0" borderId="7" xfId="4" applyNumberFormat="1" applyFont="1" applyFill="1" applyBorder="1" applyAlignment="1">
      <alignment horizontal="left" vertical="center"/>
    </xf>
    <xf numFmtId="166" fontId="9" fillId="0" borderId="8" xfId="4" applyNumberFormat="1" applyFont="1" applyFill="1" applyBorder="1" applyAlignment="1">
      <alignment horizontal="left" vertical="center"/>
    </xf>
    <xf numFmtId="166" fontId="9" fillId="0" borderId="12" xfId="4" applyNumberFormat="1" applyFont="1" applyFill="1" applyBorder="1" applyAlignment="1">
      <alignment horizontal="left" vertical="center"/>
    </xf>
    <xf numFmtId="166" fontId="16" fillId="0" borderId="13" xfId="4" applyNumberFormat="1" applyFont="1" applyFill="1" applyBorder="1" applyAlignment="1">
      <alignment vertical="center"/>
    </xf>
    <xf numFmtId="166" fontId="16" fillId="0" borderId="0" xfId="4" applyNumberFormat="1" applyFont="1" applyFill="1" applyBorder="1" applyAlignment="1">
      <alignment vertical="center"/>
    </xf>
    <xf numFmtId="166" fontId="16" fillId="0" borderId="17" xfId="4" applyNumberFormat="1" applyFont="1" applyFill="1" applyBorder="1" applyAlignment="1">
      <alignment vertical="center"/>
    </xf>
    <xf numFmtId="0" fontId="11" fillId="0" borderId="0" xfId="4" applyFont="1" applyBorder="1" applyAlignment="1">
      <alignment vertical="center"/>
    </xf>
    <xf numFmtId="168" fontId="16" fillId="0" borderId="6" xfId="9" applyNumberFormat="1" applyFont="1" applyFill="1" applyBorder="1" applyAlignment="1"/>
    <xf numFmtId="174" fontId="16" fillId="0" borderId="6" xfId="9" applyNumberFormat="1" applyFont="1" applyFill="1" applyBorder="1" applyAlignment="1"/>
    <xf numFmtId="174" fontId="16" fillId="0" borderId="15" xfId="9" applyNumberFormat="1" applyFont="1" applyFill="1" applyBorder="1" applyAlignment="1"/>
    <xf numFmtId="175" fontId="16" fillId="0" borderId="0" xfId="9" applyNumberFormat="1" applyFont="1" applyFill="1" applyBorder="1" applyAlignment="1"/>
    <xf numFmtId="0" fontId="16" fillId="0" borderId="0" xfId="9" applyFont="1" applyFill="1" applyBorder="1" applyAlignment="1"/>
    <xf numFmtId="168" fontId="16" fillId="0" borderId="0" xfId="9" applyNumberFormat="1" applyFont="1" applyFill="1" applyBorder="1" applyAlignment="1"/>
    <xf numFmtId="174" fontId="16" fillId="0" borderId="0" xfId="9" applyNumberFormat="1" applyFont="1" applyFill="1" applyBorder="1" applyAlignment="1"/>
    <xf numFmtId="174" fontId="16" fillId="0" borderId="17" xfId="9" applyNumberFormat="1" applyFont="1" applyFill="1" applyBorder="1" applyAlignment="1"/>
    <xf numFmtId="175" fontId="30" fillId="2" borderId="0" xfId="9" applyNumberFormat="1" applyFont="1" applyFill="1" applyBorder="1" applyAlignment="1"/>
    <xf numFmtId="0" fontId="30" fillId="0" borderId="0" xfId="9" applyFont="1" applyFill="1" applyBorder="1" applyAlignment="1"/>
    <xf numFmtId="0" fontId="29" fillId="2" borderId="0" xfId="4" applyFont="1" applyFill="1"/>
    <xf numFmtId="1" fontId="16" fillId="0" borderId="0" xfId="4" applyNumberFormat="1" applyFont="1" applyBorder="1" applyAlignment="1">
      <alignment horizontal="right" vertical="center"/>
    </xf>
    <xf numFmtId="174" fontId="16" fillId="0" borderId="0" xfId="9" applyNumberFormat="1" applyFont="1" applyFill="1" applyBorder="1" applyAlignment="1">
      <alignment vertical="center"/>
    </xf>
    <xf numFmtId="174" fontId="16" fillId="0" borderId="17" xfId="9" applyNumberFormat="1" applyFont="1" applyFill="1" applyBorder="1" applyAlignment="1">
      <alignment vertical="center"/>
    </xf>
    <xf numFmtId="0" fontId="16" fillId="0" borderId="0" xfId="9" applyFont="1" applyFill="1" applyAlignment="1">
      <alignment vertical="center"/>
    </xf>
    <xf numFmtId="0" fontId="16" fillId="0" borderId="13" xfId="4" applyFont="1" applyFill="1" applyBorder="1" applyAlignment="1">
      <alignment horizontal="left" vertical="center" wrapText="1"/>
    </xf>
    <xf numFmtId="49" fontId="16" fillId="0" borderId="0" xfId="9" applyNumberFormat="1" applyFont="1" applyFill="1" applyBorder="1" applyAlignment="1">
      <alignment horizontal="left" vertical="center" wrapText="1"/>
    </xf>
    <xf numFmtId="176" fontId="16" fillId="0" borderId="0" xfId="4" applyNumberFormat="1" applyFont="1" applyBorder="1" applyAlignment="1">
      <alignment horizontal="right" vertical="center" wrapText="1"/>
    </xf>
    <xf numFmtId="174" fontId="16" fillId="0" borderId="0" xfId="9" applyNumberFormat="1" applyFont="1" applyFill="1" applyBorder="1" applyAlignment="1">
      <alignment vertical="center" wrapText="1"/>
    </xf>
    <xf numFmtId="174" fontId="16" fillId="0" borderId="17" xfId="9" applyNumberFormat="1" applyFont="1" applyFill="1" applyBorder="1" applyAlignment="1">
      <alignment vertical="center" wrapText="1"/>
    </xf>
    <xf numFmtId="0" fontId="16" fillId="0" borderId="0" xfId="9" applyFont="1" applyFill="1" applyAlignment="1">
      <alignment vertical="center" wrapText="1"/>
    </xf>
    <xf numFmtId="173" fontId="16" fillId="0" borderId="0" xfId="9" applyNumberFormat="1" applyFont="1" applyFill="1" applyBorder="1" applyAlignment="1">
      <alignment horizontal="left" vertical="center" wrapText="1"/>
    </xf>
    <xf numFmtId="0" fontId="27" fillId="0" borderId="0" xfId="9" applyFont="1" applyFill="1" applyAlignment="1">
      <alignment vertical="center" wrapText="1"/>
    </xf>
    <xf numFmtId="0" fontId="16" fillId="0" borderId="13" xfId="4" applyFont="1" applyFill="1" applyBorder="1" applyAlignment="1">
      <alignment horizontal="left" vertical="center"/>
    </xf>
    <xf numFmtId="173" fontId="16" fillId="0" borderId="0" xfId="9" applyNumberFormat="1" applyFont="1" applyFill="1" applyBorder="1" applyAlignment="1">
      <alignment horizontal="left" vertical="center"/>
    </xf>
    <xf numFmtId="170" fontId="16" fillId="0" borderId="0" xfId="4" applyNumberFormat="1" applyFont="1" applyFill="1" applyBorder="1" applyAlignment="1">
      <alignment horizontal="left" vertical="center"/>
    </xf>
    <xf numFmtId="170" fontId="16" fillId="0" borderId="0" xfId="4" applyNumberFormat="1" applyFont="1" applyFill="1" applyBorder="1" applyAlignment="1">
      <alignment horizontal="left" vertical="center" wrapText="1"/>
    </xf>
    <xf numFmtId="0" fontId="26" fillId="0" borderId="13" xfId="4" applyFont="1" applyFill="1" applyBorder="1" applyAlignment="1">
      <alignment vertical="center"/>
    </xf>
    <xf numFmtId="49" fontId="16" fillId="0" borderId="0" xfId="9" applyNumberFormat="1" applyFont="1" applyFill="1" applyBorder="1" applyAlignment="1">
      <alignment vertical="center"/>
    </xf>
    <xf numFmtId="173" fontId="16" fillId="0" borderId="13" xfId="9" applyNumberFormat="1" applyFont="1" applyFill="1" applyBorder="1" applyAlignment="1">
      <alignment vertical="center" wrapText="1"/>
    </xf>
    <xf numFmtId="173" fontId="16" fillId="0" borderId="0" xfId="9" applyNumberFormat="1" applyFont="1" applyFill="1" applyBorder="1" applyAlignment="1">
      <alignment vertical="center" wrapText="1"/>
    </xf>
    <xf numFmtId="0" fontId="16" fillId="0" borderId="14" xfId="9" applyFont="1" applyFill="1" applyBorder="1"/>
    <xf numFmtId="0" fontId="16" fillId="0" borderId="6" xfId="9" applyFont="1" applyFill="1" applyBorder="1"/>
    <xf numFmtId="173" fontId="16" fillId="0" borderId="6" xfId="9" applyNumberFormat="1" applyFont="1" applyFill="1" applyBorder="1"/>
    <xf numFmtId="3" fontId="16" fillId="0" borderId="6" xfId="9" applyNumberFormat="1" applyFont="1" applyFill="1" applyBorder="1"/>
    <xf numFmtId="3" fontId="16" fillId="0" borderId="15" xfId="9" applyNumberFormat="1" applyFont="1" applyFill="1" applyBorder="1"/>
    <xf numFmtId="49" fontId="27" fillId="0" borderId="0" xfId="9" applyNumberFormat="1" applyFont="1" applyFill="1" applyBorder="1"/>
    <xf numFmtId="173" fontId="27" fillId="0" borderId="0" xfId="9" applyNumberFormat="1" applyFont="1" applyFill="1"/>
    <xf numFmtId="3" fontId="27" fillId="0" borderId="0" xfId="9" applyNumberFormat="1" applyFont="1" applyFill="1"/>
    <xf numFmtId="168" fontId="27" fillId="0" borderId="0" xfId="9" applyNumberFormat="1" applyFont="1" applyFill="1" applyBorder="1" applyAlignment="1">
      <alignment horizontal="right"/>
    </xf>
    <xf numFmtId="0" fontId="31" fillId="2" borderId="0" xfId="9" applyFont="1" applyFill="1"/>
    <xf numFmtId="0" fontId="31" fillId="0" borderId="0" xfId="9" applyFont="1" applyFill="1"/>
    <xf numFmtId="0" fontId="27" fillId="0" borderId="0" xfId="9" applyNumberFormat="1" applyFont="1" applyFill="1" applyBorder="1" applyAlignment="1"/>
    <xf numFmtId="0" fontId="27" fillId="0" borderId="0" xfId="9" applyFont="1" applyFill="1" applyBorder="1"/>
    <xf numFmtId="173" fontId="27" fillId="0" borderId="0" xfId="9" applyNumberFormat="1" applyFont="1" applyFill="1" applyBorder="1"/>
    <xf numFmtId="168" fontId="27" fillId="0" borderId="0" xfId="9" applyNumberFormat="1" applyFont="1" applyFill="1"/>
    <xf numFmtId="49" fontId="25" fillId="0" borderId="0" xfId="9" applyNumberFormat="1" applyFont="1" applyFill="1" applyBorder="1"/>
    <xf numFmtId="0" fontId="30" fillId="2" borderId="0" xfId="9" applyFont="1" applyFill="1"/>
    <xf numFmtId="0" fontId="30" fillId="0" borderId="0" xfId="9" applyFont="1" applyFill="1"/>
    <xf numFmtId="0" fontId="23" fillId="0" borderId="6" xfId="4" applyFont="1" applyBorder="1" applyAlignment="1">
      <alignment wrapText="1"/>
    </xf>
    <xf numFmtId="0" fontId="23" fillId="0" borderId="6" xfId="4" applyFont="1" applyBorder="1" applyAlignment="1"/>
    <xf numFmtId="1" fontId="26" fillId="0" borderId="8" xfId="9" applyNumberFormat="1" applyFont="1" applyFill="1" applyBorder="1" applyAlignment="1">
      <alignment horizontal="center"/>
    </xf>
    <xf numFmtId="1" fontId="26" fillId="0" borderId="2" xfId="9" applyNumberFormat="1" applyFont="1" applyFill="1" applyBorder="1" applyAlignment="1">
      <alignment horizontal="center"/>
    </xf>
    <xf numFmtId="174" fontId="16" fillId="0" borderId="7" xfId="9" applyNumberFormat="1" applyFont="1" applyFill="1" applyBorder="1" applyAlignment="1"/>
    <xf numFmtId="174" fontId="16" fillId="0" borderId="8" xfId="9" applyNumberFormat="1" applyFont="1" applyFill="1" applyBorder="1" applyAlignment="1"/>
    <xf numFmtId="174" fontId="16" fillId="0" borderId="12" xfId="9" applyNumberFormat="1" applyFont="1" applyFill="1" applyBorder="1" applyAlignment="1"/>
    <xf numFmtId="175" fontId="16" fillId="0" borderId="12" xfId="9" applyNumberFormat="1" applyFont="1" applyFill="1" applyBorder="1" applyAlignment="1"/>
    <xf numFmtId="170" fontId="16" fillId="0" borderId="13" xfId="9" applyNumberFormat="1" applyFont="1" applyFill="1" applyBorder="1" applyAlignment="1"/>
    <xf numFmtId="170" fontId="16" fillId="0" borderId="0" xfId="9" applyNumberFormat="1" applyFont="1" applyFill="1" applyBorder="1" applyAlignment="1"/>
    <xf numFmtId="170" fontId="16" fillId="0" borderId="7" xfId="9" applyNumberFormat="1" applyFont="1" applyFill="1" applyBorder="1" applyAlignment="1"/>
    <xf numFmtId="170" fontId="16" fillId="0" borderId="8" xfId="9" applyNumberFormat="1" applyFont="1" applyFill="1" applyBorder="1" applyAlignment="1"/>
    <xf numFmtId="170" fontId="16" fillId="0" borderId="12" xfId="9" applyNumberFormat="1" applyFont="1" applyFill="1" applyBorder="1" applyAlignment="1"/>
    <xf numFmtId="170" fontId="16" fillId="0" borderId="13" xfId="9" applyNumberFormat="1" applyFont="1" applyFill="1" applyBorder="1" applyAlignment="1">
      <alignment wrapText="1"/>
    </xf>
    <xf numFmtId="170" fontId="16" fillId="0" borderId="17" xfId="9" applyNumberFormat="1" applyFont="1" applyFill="1" applyBorder="1" applyAlignment="1"/>
    <xf numFmtId="168" fontId="27" fillId="0" borderId="0" xfId="9" applyNumberFormat="1" applyFont="1" applyFill="1" applyBorder="1" applyAlignment="1">
      <alignment horizontal="right" vertical="center"/>
    </xf>
    <xf numFmtId="0" fontId="32" fillId="0" borderId="0" xfId="6" applyFont="1" applyFill="1" applyBorder="1" applyAlignment="1" applyProtection="1">
      <alignment wrapText="1"/>
    </xf>
    <xf numFmtId="0" fontId="16" fillId="0" borderId="0" xfId="9" applyFont="1" applyFill="1" applyBorder="1"/>
    <xf numFmtId="173" fontId="16" fillId="0" borderId="0" xfId="9" applyNumberFormat="1" applyFont="1" applyFill="1" applyBorder="1"/>
    <xf numFmtId="3" fontId="16" fillId="0" borderId="0" xfId="9" applyNumberFormat="1" applyFont="1" applyFill="1" applyBorder="1"/>
    <xf numFmtId="168" fontId="16" fillId="0" borderId="0" xfId="9" applyNumberFormat="1" applyFont="1" applyFill="1" applyBorder="1"/>
    <xf numFmtId="0" fontId="16" fillId="0" borderId="1" xfId="4" applyFont="1" applyFill="1" applyBorder="1" applyAlignment="1">
      <alignment horizontal="centerContinuous" vertical="center" shrinkToFit="1"/>
    </xf>
    <xf numFmtId="164" fontId="3" fillId="0" borderId="1" xfId="4" applyNumberFormat="1" applyFont="1" applyFill="1" applyBorder="1" applyAlignment="1">
      <alignment horizontal="right" vertical="center" shrinkToFit="1"/>
    </xf>
    <xf numFmtId="0" fontId="16" fillId="0" borderId="0" xfId="4" applyFont="1" applyBorder="1" applyAlignment="1">
      <alignment horizontal="centerContinuous" vertical="center"/>
    </xf>
    <xf numFmtId="0" fontId="3" fillId="0" borderId="0" xfId="4" applyBorder="1" applyAlignment="1">
      <alignment horizontal="right" vertical="center"/>
    </xf>
    <xf numFmtId="0" fontId="22" fillId="0" borderId="0" xfId="4" applyFont="1" applyFill="1" applyBorder="1" applyAlignment="1">
      <alignment horizontal="centerContinuous" vertical="center"/>
    </xf>
    <xf numFmtId="0" fontId="22" fillId="0" borderId="0" xfId="4" applyFont="1" applyFill="1" applyBorder="1" applyAlignment="1">
      <alignment horizontal="right" vertical="center"/>
    </xf>
    <xf numFmtId="0" fontId="11" fillId="0" borderId="0" xfId="4" applyFont="1" applyBorder="1" applyAlignment="1">
      <alignment horizontal="right"/>
    </xf>
    <xf numFmtId="49" fontId="26" fillId="0" borderId="7" xfId="9" applyNumberFormat="1" applyFont="1" applyFill="1" applyBorder="1" applyAlignment="1">
      <alignment vertical="center"/>
    </xf>
    <xf numFmtId="49" fontId="26" fillId="0" borderId="0" xfId="9" applyNumberFormat="1" applyFont="1" applyFill="1" applyBorder="1" applyAlignment="1">
      <alignment vertical="center"/>
    </xf>
    <xf numFmtId="0" fontId="26" fillId="0" borderId="0" xfId="9" applyFont="1" applyFill="1" applyBorder="1" applyAlignment="1">
      <alignment vertical="center"/>
    </xf>
    <xf numFmtId="0" fontId="16" fillId="0" borderId="0" xfId="10" applyFont="1"/>
    <xf numFmtId="0" fontId="16" fillId="0" borderId="0" xfId="10" applyFont="1" applyAlignment="1">
      <alignment horizontal="left" indent="1"/>
    </xf>
    <xf numFmtId="0" fontId="16" fillId="0" borderId="6" xfId="10" applyFont="1" applyBorder="1"/>
    <xf numFmtId="0" fontId="16" fillId="0" borderId="6" xfId="9" applyFont="1" applyFill="1" applyBorder="1" applyAlignment="1"/>
    <xf numFmtId="169" fontId="16" fillId="0" borderId="2" xfId="9" applyNumberFormat="1" applyFont="1" applyFill="1" applyBorder="1" applyAlignment="1">
      <alignment horizontal="right"/>
    </xf>
    <xf numFmtId="170" fontId="16" fillId="0" borderId="7" xfId="9" applyNumberFormat="1" applyFont="1" applyFill="1" applyBorder="1" applyAlignment="1">
      <alignment horizontal="right"/>
    </xf>
    <xf numFmtId="170" fontId="16" fillId="0" borderId="8" xfId="9" applyNumberFormat="1" applyFont="1" applyFill="1" applyBorder="1" applyAlignment="1">
      <alignment horizontal="right"/>
    </xf>
    <xf numFmtId="170" fontId="16" fillId="0" borderId="12" xfId="9" applyNumberFormat="1" applyFont="1" applyFill="1" applyBorder="1" applyAlignment="1">
      <alignment horizontal="right"/>
    </xf>
    <xf numFmtId="171" fontId="16" fillId="0" borderId="12" xfId="9" applyNumberFormat="1" applyFont="1" applyFill="1" applyBorder="1" applyAlignment="1">
      <alignment horizontal="right"/>
    </xf>
    <xf numFmtId="0" fontId="16" fillId="0" borderId="0" xfId="9" applyFont="1" applyFill="1" applyAlignment="1">
      <alignment horizontal="left" indent="1"/>
    </xf>
    <xf numFmtId="0" fontId="16" fillId="0" borderId="0" xfId="10" applyFont="1" applyBorder="1"/>
    <xf numFmtId="0" fontId="27" fillId="0" borderId="0" xfId="9" applyFont="1" applyFill="1" applyAlignment="1">
      <alignment horizontal="right" vertical="top"/>
    </xf>
    <xf numFmtId="49" fontId="27" fillId="0" borderId="0" xfId="9" applyNumberFormat="1" applyFont="1" applyFill="1" applyBorder="1" applyAlignment="1">
      <alignment horizontal="right" vertical="top"/>
    </xf>
    <xf numFmtId="172" fontId="27" fillId="0" borderId="0" xfId="9" applyNumberFormat="1" applyFont="1" applyFill="1" applyBorder="1" applyAlignment="1">
      <alignment horizontal="right" vertical="top"/>
    </xf>
    <xf numFmtId="3" fontId="27" fillId="0" borderId="0" xfId="9" applyNumberFormat="1" applyFont="1" applyFill="1" applyBorder="1" applyAlignment="1">
      <alignment horizontal="right" vertical="top"/>
    </xf>
    <xf numFmtId="173" fontId="16" fillId="0" borderId="0" xfId="9" applyNumberFormat="1" applyFont="1" applyFill="1" applyAlignment="1">
      <alignment vertical="center"/>
    </xf>
    <xf numFmtId="3" fontId="16" fillId="0" borderId="0" xfId="9" applyNumberFormat="1" applyFont="1" applyFill="1" applyAlignment="1">
      <alignment vertical="center"/>
    </xf>
    <xf numFmtId="3" fontId="16" fillId="0" borderId="0" xfId="9" applyNumberFormat="1" applyFont="1" applyFill="1" applyAlignment="1">
      <alignment horizontal="right" vertical="center"/>
    </xf>
    <xf numFmtId="168" fontId="16" fillId="0" borderId="0" xfId="9" applyNumberFormat="1" applyFont="1" applyFill="1" applyAlignment="1">
      <alignment vertical="center"/>
    </xf>
    <xf numFmtId="0" fontId="27" fillId="0" borderId="0" xfId="4" applyFont="1"/>
    <xf numFmtId="0" fontId="27" fillId="0" borderId="0" xfId="9" applyFont="1" applyFill="1" applyAlignment="1">
      <alignment horizontal="left" vertical="center" wrapText="1"/>
    </xf>
    <xf numFmtId="0" fontId="27" fillId="0" borderId="0" xfId="9" applyFont="1" applyFill="1" applyBorder="1" applyAlignment="1">
      <alignment vertical="center"/>
    </xf>
    <xf numFmtId="0" fontId="27" fillId="0" borderId="0" xfId="9" applyFont="1" applyFill="1" applyAlignment="1">
      <alignment vertical="center"/>
    </xf>
    <xf numFmtId="3" fontId="16" fillId="0" borderId="0" xfId="9" applyNumberFormat="1" applyFont="1" applyFill="1" applyAlignment="1">
      <alignment wrapText="1"/>
    </xf>
    <xf numFmtId="3" fontId="16" fillId="0" borderId="0" xfId="9" applyNumberFormat="1" applyFont="1" applyFill="1" applyAlignment="1">
      <alignment horizontal="right"/>
    </xf>
    <xf numFmtId="1" fontId="16" fillId="0" borderId="14" xfId="9" applyNumberFormat="1" applyFont="1" applyFill="1" applyBorder="1" applyAlignment="1">
      <alignment vertical="center" wrapText="1"/>
    </xf>
    <xf numFmtId="1" fontId="16" fillId="0" borderId="15" xfId="9" applyNumberFormat="1" applyFont="1" applyFill="1" applyBorder="1" applyAlignment="1">
      <alignment vertical="center" wrapText="1"/>
    </xf>
    <xf numFmtId="169" fontId="16" fillId="0" borderId="3" xfId="4" applyNumberFormat="1" applyFont="1" applyBorder="1" applyAlignment="1">
      <alignment horizontal="right"/>
    </xf>
    <xf numFmtId="0" fontId="26" fillId="0" borderId="0" xfId="9" applyFont="1" applyFill="1" applyAlignment="1"/>
    <xf numFmtId="0" fontId="27" fillId="0" borderId="0" xfId="9" applyFont="1" applyFill="1" applyAlignment="1"/>
    <xf numFmtId="0" fontId="16" fillId="0" borderId="17" xfId="9" applyFont="1" applyFill="1" applyBorder="1" applyAlignment="1">
      <alignment horizontal="left" vertical="center"/>
    </xf>
    <xf numFmtId="177" fontId="16" fillId="0" borderId="3" xfId="9" applyNumberFormat="1" applyFont="1" applyFill="1" applyBorder="1" applyAlignment="1">
      <alignment horizontal="right"/>
    </xf>
    <xf numFmtId="0" fontId="16" fillId="0" borderId="13" xfId="4" applyFont="1" applyFill="1" applyBorder="1" applyAlignment="1">
      <alignment vertical="center" wrapText="1"/>
    </xf>
    <xf numFmtId="49" fontId="16" fillId="0" borderId="17" xfId="9" applyNumberFormat="1" applyFont="1" applyFill="1" applyBorder="1" applyAlignment="1">
      <alignment vertical="center" wrapText="1"/>
    </xf>
    <xf numFmtId="0" fontId="16" fillId="0" borderId="13" xfId="9" applyFont="1" applyFill="1" applyBorder="1" applyAlignment="1">
      <alignment vertical="center"/>
    </xf>
    <xf numFmtId="0" fontId="16" fillId="0" borderId="17" xfId="4" applyFont="1" applyFill="1" applyBorder="1" applyAlignment="1">
      <alignment vertical="center" wrapText="1"/>
    </xf>
    <xf numFmtId="0" fontId="16" fillId="0" borderId="14" xfId="4" applyFont="1" applyFill="1" applyBorder="1" applyAlignment="1">
      <alignment vertical="center" wrapText="1"/>
    </xf>
    <xf numFmtId="0" fontId="16" fillId="0" borderId="15" xfId="9" applyNumberFormat="1" applyFont="1" applyFill="1" applyBorder="1" applyAlignment="1">
      <alignment vertical="center" wrapText="1"/>
    </xf>
    <xf numFmtId="0" fontId="27" fillId="0" borderId="0" xfId="9" applyFont="1" applyFill="1" applyBorder="1" applyAlignment="1"/>
    <xf numFmtId="49" fontId="26" fillId="0" borderId="7" xfId="11" applyNumberFormat="1" applyFont="1" applyFill="1" applyBorder="1" applyAlignment="1">
      <alignment horizontal="left" vertical="top"/>
    </xf>
    <xf numFmtId="0" fontId="16" fillId="0" borderId="8" xfId="9" applyFont="1" applyFill="1" applyBorder="1" applyAlignment="1">
      <alignment horizontal="left"/>
    </xf>
    <xf numFmtId="0" fontId="16" fillId="0" borderId="8" xfId="11" quotePrefix="1" applyFont="1" applyFill="1" applyBorder="1" applyAlignment="1">
      <alignment horizontal="left"/>
    </xf>
    <xf numFmtId="168" fontId="26" fillId="3" borderId="13" xfId="12" applyNumberFormat="1" applyFont="1" applyFill="1" applyBorder="1" applyAlignment="1">
      <alignment horizontal="left"/>
    </xf>
    <xf numFmtId="168" fontId="26" fillId="3" borderId="0" xfId="12" applyNumberFormat="1" applyFont="1" applyFill="1" applyBorder="1" applyAlignment="1">
      <alignment horizontal="left"/>
    </xf>
    <xf numFmtId="168" fontId="26" fillId="3" borderId="0" xfId="12" applyNumberFormat="1" applyFont="1" applyFill="1" applyBorder="1" applyAlignment="1"/>
    <xf numFmtId="3" fontId="26" fillId="3" borderId="0" xfId="12" applyNumberFormat="1" applyFont="1" applyFill="1" applyBorder="1" applyAlignment="1"/>
    <xf numFmtId="168" fontId="26" fillId="3" borderId="17" xfId="12" applyNumberFormat="1" applyFont="1" applyFill="1" applyBorder="1" applyAlignment="1"/>
    <xf numFmtId="0" fontId="26" fillId="0" borderId="0" xfId="12" applyFont="1" applyFill="1" applyAlignment="1">
      <alignment vertical="center"/>
    </xf>
    <xf numFmtId="49" fontId="16" fillId="0" borderId="13" xfId="11" applyNumberFormat="1" applyFont="1" applyFill="1" applyBorder="1" applyAlignment="1">
      <alignment horizontal="left"/>
    </xf>
    <xf numFmtId="0" fontId="16" fillId="0" borderId="0" xfId="9" applyFont="1" applyFill="1" applyBorder="1" applyAlignment="1">
      <alignment horizontal="left"/>
    </xf>
    <xf numFmtId="168" fontId="16" fillId="0" borderId="0" xfId="11" applyNumberFormat="1" applyFont="1" applyFill="1" applyBorder="1" applyAlignment="1">
      <alignment horizontal="left"/>
    </xf>
    <xf numFmtId="3" fontId="26" fillId="3" borderId="0" xfId="12" applyNumberFormat="1" applyFont="1" applyFill="1" applyBorder="1" applyAlignment="1">
      <alignment horizontal="right"/>
    </xf>
    <xf numFmtId="49" fontId="16" fillId="0" borderId="14" xfId="11" applyNumberFormat="1" applyFont="1" applyFill="1" applyBorder="1" applyAlignment="1">
      <alignment horizontal="left"/>
    </xf>
    <xf numFmtId="0" fontId="16" fillId="0" borderId="6" xfId="9" applyFont="1" applyFill="1" applyBorder="1" applyAlignment="1">
      <alignment horizontal="left"/>
    </xf>
    <xf numFmtId="168" fontId="16" fillId="0" borderId="6" xfId="11" applyNumberFormat="1" applyFont="1" applyFill="1" applyBorder="1" applyAlignment="1">
      <alignment horizontal="left"/>
    </xf>
    <xf numFmtId="3" fontId="16" fillId="0" borderId="13" xfId="9" applyNumberFormat="1" applyFont="1" applyFill="1" applyBorder="1" applyAlignment="1"/>
    <xf numFmtId="3" fontId="16" fillId="0" borderId="0" xfId="9" applyNumberFormat="1" applyFont="1" applyFill="1" applyBorder="1" applyAlignment="1"/>
    <xf numFmtId="3" fontId="16" fillId="0" borderId="17" xfId="9" applyNumberFormat="1" applyFont="1" applyFill="1" applyBorder="1" applyAlignment="1"/>
    <xf numFmtId="174" fontId="16" fillId="0" borderId="13" xfId="9" applyNumberFormat="1" applyFont="1" applyFill="1" applyBorder="1" applyAlignment="1"/>
    <xf numFmtId="175" fontId="16" fillId="0" borderId="17" xfId="9" applyNumberFormat="1" applyFont="1" applyFill="1" applyBorder="1" applyAlignment="1"/>
    <xf numFmtId="170" fontId="16" fillId="0" borderId="18" xfId="9" applyNumberFormat="1" applyFont="1" applyFill="1" applyBorder="1" applyAlignment="1">
      <alignment horizontal="right"/>
    </xf>
    <xf numFmtId="171" fontId="16" fillId="0" borderId="19" xfId="9" applyNumberFormat="1" applyFont="1" applyFill="1" applyBorder="1" applyAlignment="1">
      <alignment horizontal="right"/>
    </xf>
    <xf numFmtId="0" fontId="16" fillId="0" borderId="0" xfId="9" applyNumberFormat="1" applyFont="1" applyFill="1" applyBorder="1" applyAlignment="1"/>
    <xf numFmtId="0" fontId="16" fillId="0" borderId="8" xfId="4" applyFont="1" applyFill="1" applyBorder="1" applyAlignment="1">
      <alignment horizontal="right" vertical="top" wrapText="1"/>
    </xf>
    <xf numFmtId="172" fontId="27" fillId="0" borderId="0" xfId="9" applyNumberFormat="1" applyFont="1" applyFill="1" applyBorder="1" applyAlignment="1">
      <alignment horizontal="right"/>
    </xf>
    <xf numFmtId="0" fontId="27" fillId="0" borderId="0" xfId="9" applyFont="1" applyFill="1" applyAlignment="1">
      <alignment horizontal="right"/>
    </xf>
    <xf numFmtId="174" fontId="26" fillId="3" borderId="0" xfId="12" applyNumberFormat="1" applyFont="1" applyFill="1" applyBorder="1" applyAlignment="1"/>
    <xf numFmtId="164" fontId="35" fillId="0" borderId="1" xfId="13" applyNumberFormat="1" applyFont="1" applyFill="1" applyBorder="1" applyAlignment="1">
      <alignment horizontal="left" vertical="center"/>
    </xf>
    <xf numFmtId="0" fontId="35" fillId="0" borderId="1" xfId="13" applyFont="1" applyFill="1" applyBorder="1" applyAlignment="1">
      <alignment horizontal="centerContinuous" vertical="center" shrinkToFit="1"/>
    </xf>
    <xf numFmtId="164" fontId="35" fillId="0" borderId="1" xfId="13" applyNumberFormat="1" applyFont="1" applyFill="1" applyBorder="1" applyAlignment="1">
      <alignment horizontal="centerContinuous" vertical="center" shrinkToFit="1"/>
    </xf>
    <xf numFmtId="0" fontId="17" fillId="0" borderId="1" xfId="13" applyFont="1" applyFill="1" applyBorder="1" applyAlignment="1">
      <alignment horizontal="centerContinuous" vertical="center" shrinkToFit="1"/>
    </xf>
    <xf numFmtId="164" fontId="35" fillId="0" borderId="1" xfId="13" applyNumberFormat="1" applyFont="1" applyFill="1" applyBorder="1" applyAlignment="1">
      <alignment vertical="center"/>
    </xf>
    <xf numFmtId="0" fontId="4" fillId="0" borderId="0" xfId="13" applyFont="1" applyBorder="1" applyAlignment="1">
      <alignment horizontal="centerContinuous" vertical="center"/>
    </xf>
    <xf numFmtId="0" fontId="1" fillId="0" borderId="0" xfId="13" applyBorder="1" applyAlignment="1">
      <alignment horizontal="centerContinuous" vertical="center"/>
    </xf>
    <xf numFmtId="0" fontId="1" fillId="0" borderId="0" xfId="13" applyFill="1" applyBorder="1" applyAlignment="1">
      <alignment horizontal="centerContinuous" vertical="center"/>
    </xf>
    <xf numFmtId="0" fontId="1" fillId="0" borderId="0" xfId="13" applyBorder="1"/>
    <xf numFmtId="0" fontId="16" fillId="0" borderId="0" xfId="13" applyFont="1" applyFill="1" applyBorder="1" applyAlignment="1"/>
    <xf numFmtId="0" fontId="16" fillId="0" borderId="0" xfId="13" applyFont="1" applyFill="1" applyBorder="1"/>
    <xf numFmtId="0" fontId="26" fillId="0" borderId="0" xfId="13" applyFont="1" applyBorder="1"/>
    <xf numFmtId="0" fontId="26" fillId="0" borderId="0" xfId="13" applyFont="1" applyFill="1" applyBorder="1"/>
    <xf numFmtId="164" fontId="16" fillId="0" borderId="0" xfId="12" applyNumberFormat="1" applyFont="1" applyFill="1" applyBorder="1" applyAlignment="1">
      <alignment horizontal="left"/>
    </xf>
    <xf numFmtId="3" fontId="16" fillId="4" borderId="2" xfId="12" applyNumberFormat="1" applyFont="1" applyFill="1" applyBorder="1" applyAlignment="1">
      <alignment horizontal="center" vertical="center"/>
    </xf>
    <xf numFmtId="168" fontId="16" fillId="4" borderId="2" xfId="12" applyNumberFormat="1" applyFont="1" applyFill="1" applyBorder="1" applyAlignment="1">
      <alignment horizontal="center" vertical="center"/>
    </xf>
    <xf numFmtId="3" fontId="25" fillId="4" borderId="20" xfId="12" applyNumberFormat="1" applyFont="1" applyFill="1" applyBorder="1" applyAlignment="1">
      <alignment horizontal="center" vertical="center"/>
    </xf>
    <xf numFmtId="3" fontId="25" fillId="4" borderId="21" xfId="12" applyNumberFormat="1" applyFont="1" applyFill="1" applyBorder="1" applyAlignment="1">
      <alignment horizontal="center" vertical="center"/>
    </xf>
    <xf numFmtId="3" fontId="25" fillId="0" borderId="23" xfId="12" applyNumberFormat="1" applyFont="1" applyFill="1" applyBorder="1" applyAlignment="1">
      <alignment horizontal="center" vertical="center"/>
    </xf>
    <xf numFmtId="3" fontId="25" fillId="0" borderId="25" xfId="12" applyNumberFormat="1" applyFont="1" applyFill="1" applyBorder="1" applyAlignment="1">
      <alignment horizontal="center" vertical="center"/>
    </xf>
    <xf numFmtId="0" fontId="26" fillId="0" borderId="26" xfId="13" applyFont="1" applyFill="1" applyBorder="1" applyAlignment="1">
      <alignment horizontal="left"/>
    </xf>
    <xf numFmtId="0" fontId="26" fillId="0" borderId="0" xfId="13" applyFont="1" applyFill="1" applyBorder="1" applyAlignment="1">
      <alignment horizontal="left"/>
    </xf>
    <xf numFmtId="1" fontId="16" fillId="0" borderId="0" xfId="12" applyNumberFormat="1" applyFont="1" applyFill="1" applyBorder="1" applyAlignment="1">
      <alignment horizontal="center" vertical="center"/>
    </xf>
    <xf numFmtId="1" fontId="16" fillId="0" borderId="17" xfId="12" applyNumberFormat="1" applyFont="1" applyFill="1" applyBorder="1" applyAlignment="1">
      <alignment horizontal="center" vertical="center"/>
    </xf>
    <xf numFmtId="178" fontId="16" fillId="0" borderId="27" xfId="13" applyNumberFormat="1" applyFont="1" applyFill="1" applyBorder="1" applyAlignment="1">
      <alignment horizontal="right"/>
    </xf>
    <xf numFmtId="0" fontId="16" fillId="0" borderId="26" xfId="13" applyFont="1" applyFill="1" applyBorder="1" applyAlignment="1">
      <alignment horizontal="left"/>
    </xf>
    <xf numFmtId="0" fontId="16" fillId="0" borderId="0" xfId="13" applyFont="1" applyFill="1" applyBorder="1" applyAlignment="1">
      <alignment horizontal="left"/>
    </xf>
    <xf numFmtId="0" fontId="16" fillId="0" borderId="28" xfId="13" applyFont="1" applyFill="1" applyBorder="1" applyAlignment="1">
      <alignment horizontal="left" vertical="top"/>
    </xf>
    <xf numFmtId="0" fontId="16" fillId="0" borderId="29" xfId="13" applyFont="1" applyFill="1" applyBorder="1" applyAlignment="1">
      <alignment vertical="top"/>
    </xf>
    <xf numFmtId="1" fontId="16" fillId="0" borderId="30" xfId="12" applyNumberFormat="1" applyFont="1" applyFill="1" applyBorder="1" applyAlignment="1">
      <alignment horizontal="center" vertical="center"/>
    </xf>
    <xf numFmtId="1" fontId="16" fillId="0" borderId="31" xfId="12" applyNumberFormat="1" applyFont="1" applyFill="1" applyBorder="1" applyAlignment="1">
      <alignment horizontal="center" vertical="center"/>
    </xf>
    <xf numFmtId="178" fontId="16" fillId="0" borderId="32" xfId="13" applyNumberFormat="1" applyFont="1" applyFill="1" applyBorder="1" applyAlignment="1">
      <alignment horizontal="right"/>
    </xf>
    <xf numFmtId="168" fontId="16" fillId="4" borderId="23" xfId="12" applyNumberFormat="1" applyFont="1" applyFill="1" applyBorder="1" applyAlignment="1">
      <alignment horizontal="right"/>
    </xf>
    <xf numFmtId="174" fontId="16" fillId="4" borderId="22" xfId="12" applyNumberFormat="1" applyFont="1" applyFill="1" applyBorder="1" applyAlignment="1">
      <alignment horizontal="right"/>
    </xf>
    <xf numFmtId="178" fontId="16" fillId="4" borderId="24" xfId="12" applyNumberFormat="1" applyFont="1" applyFill="1" applyBorder="1" applyAlignment="1">
      <alignment horizontal="right"/>
    </xf>
    <xf numFmtId="0" fontId="26" fillId="4" borderId="26" xfId="13" applyFont="1" applyFill="1" applyBorder="1" applyAlignment="1">
      <alignment horizontal="left"/>
    </xf>
    <xf numFmtId="0" fontId="26" fillId="4" borderId="0" xfId="13" applyFont="1" applyFill="1" applyBorder="1" applyAlignment="1">
      <alignment horizontal="left"/>
    </xf>
    <xf numFmtId="1" fontId="16" fillId="4" borderId="0" xfId="12" applyNumberFormat="1" applyFont="1" applyFill="1" applyBorder="1" applyAlignment="1">
      <alignment horizontal="center" vertical="center"/>
    </xf>
    <xf numFmtId="1" fontId="16" fillId="4" borderId="17" xfId="12" applyNumberFormat="1" applyFont="1" applyFill="1" applyBorder="1" applyAlignment="1">
      <alignment horizontal="center" vertical="center"/>
    </xf>
    <xf numFmtId="171" fontId="16" fillId="4" borderId="27" xfId="13" applyNumberFormat="1" applyFont="1" applyFill="1" applyBorder="1" applyAlignment="1">
      <alignment horizontal="right"/>
    </xf>
    <xf numFmtId="0" fontId="16" fillId="4" borderId="26" xfId="13" applyFont="1" applyFill="1" applyBorder="1" applyAlignment="1">
      <alignment horizontal="left"/>
    </xf>
    <xf numFmtId="0" fontId="16" fillId="4" borderId="0" xfId="13" applyFont="1" applyFill="1" applyBorder="1" applyAlignment="1">
      <alignment horizontal="left"/>
    </xf>
    <xf numFmtId="49" fontId="16" fillId="4" borderId="13" xfId="12" applyNumberFormat="1" applyFont="1" applyFill="1" applyBorder="1" applyAlignment="1"/>
    <xf numFmtId="49" fontId="16" fillId="4" borderId="0" xfId="12" applyNumberFormat="1" applyFont="1" applyFill="1" applyBorder="1" applyAlignment="1"/>
    <xf numFmtId="49" fontId="16" fillId="4" borderId="33" xfId="12" applyNumberFormat="1" applyFont="1" applyFill="1" applyBorder="1" applyAlignment="1"/>
    <xf numFmtId="49" fontId="16" fillId="4" borderId="30" xfId="12" applyNumberFormat="1" applyFont="1" applyFill="1" applyBorder="1" applyAlignment="1"/>
    <xf numFmtId="1" fontId="16" fillId="4" borderId="30" xfId="12" applyNumberFormat="1" applyFont="1" applyFill="1" applyBorder="1" applyAlignment="1">
      <alignment horizontal="center" vertical="center"/>
    </xf>
    <xf numFmtId="1" fontId="16" fillId="4" borderId="31" xfId="12" applyNumberFormat="1" applyFont="1" applyFill="1" applyBorder="1" applyAlignment="1">
      <alignment horizontal="center" vertical="center"/>
    </xf>
    <xf numFmtId="171" fontId="16" fillId="4" borderId="32" xfId="13" applyNumberFormat="1" applyFont="1" applyFill="1" applyBorder="1" applyAlignment="1">
      <alignment horizontal="right"/>
    </xf>
    <xf numFmtId="49" fontId="26" fillId="4" borderId="22" xfId="12" applyNumberFormat="1" applyFont="1" applyFill="1" applyBorder="1"/>
    <xf numFmtId="173" fontId="26" fillId="4" borderId="23" xfId="12" applyNumberFormat="1" applyFont="1" applyFill="1" applyBorder="1"/>
    <xf numFmtId="0" fontId="26" fillId="4" borderId="23" xfId="12" applyFont="1" applyFill="1" applyBorder="1"/>
    <xf numFmtId="173" fontId="26" fillId="4" borderId="24" xfId="12" applyNumberFormat="1" applyFont="1" applyFill="1" applyBorder="1"/>
    <xf numFmtId="3" fontId="16" fillId="4" borderId="0" xfId="12" applyNumberFormat="1" applyFont="1" applyFill="1" applyBorder="1" applyAlignment="1">
      <alignment horizontal="right"/>
    </xf>
    <xf numFmtId="178" fontId="16" fillId="4" borderId="17" xfId="12" applyNumberFormat="1" applyFont="1" applyFill="1" applyBorder="1" applyAlignment="1">
      <alignment horizontal="right"/>
    </xf>
    <xf numFmtId="0" fontId="16" fillId="4" borderId="26" xfId="12" applyFont="1" applyFill="1" applyBorder="1"/>
    <xf numFmtId="49" fontId="16" fillId="4" borderId="0" xfId="12" applyNumberFormat="1" applyFont="1" applyFill="1" applyBorder="1" applyAlignment="1">
      <alignment horizontal="left"/>
    </xf>
    <xf numFmtId="173" fontId="16" fillId="4" borderId="17" xfId="12" applyNumberFormat="1" applyFont="1" applyFill="1" applyBorder="1"/>
    <xf numFmtId="49" fontId="16" fillId="4" borderId="0" xfId="12" applyNumberFormat="1" applyFont="1" applyFill="1" applyBorder="1"/>
    <xf numFmtId="173" fontId="16" fillId="4" borderId="0" xfId="12" applyNumberFormat="1" applyFont="1" applyFill="1" applyBorder="1"/>
    <xf numFmtId="172" fontId="16" fillId="4" borderId="0" xfId="12" applyNumberFormat="1" applyFont="1" applyFill="1" applyBorder="1"/>
    <xf numFmtId="172" fontId="16" fillId="4" borderId="17" xfId="12" applyNumberFormat="1" applyFont="1" applyFill="1" applyBorder="1"/>
    <xf numFmtId="0" fontId="16" fillId="4" borderId="28" xfId="12" applyFont="1" applyFill="1" applyBorder="1"/>
    <xf numFmtId="173" fontId="16" fillId="4" borderId="30" xfId="12" applyNumberFormat="1" applyFont="1" applyFill="1" applyBorder="1"/>
    <xf numFmtId="49" fontId="16" fillId="4" borderId="30" xfId="12" applyNumberFormat="1" applyFont="1" applyFill="1" applyBorder="1" applyAlignment="1">
      <alignment horizontal="left"/>
    </xf>
    <xf numFmtId="173" fontId="16" fillId="4" borderId="31" xfId="12" applyNumberFormat="1" applyFont="1" applyFill="1" applyBorder="1"/>
    <xf numFmtId="178" fontId="16" fillId="4" borderId="15" xfId="12" applyNumberFormat="1" applyFont="1" applyFill="1" applyBorder="1" applyAlignment="1">
      <alignment horizontal="right"/>
    </xf>
    <xf numFmtId="0" fontId="16" fillId="4" borderId="0" xfId="12" applyFont="1" applyFill="1" applyBorder="1"/>
    <xf numFmtId="3" fontId="16" fillId="4" borderId="0" xfId="12" applyNumberFormat="1" applyFont="1" applyFill="1" applyBorder="1"/>
    <xf numFmtId="3" fontId="27" fillId="4" borderId="0" xfId="12" applyNumberFormat="1" applyFont="1" applyFill="1" applyBorder="1" applyAlignment="1">
      <alignment horizontal="right"/>
    </xf>
    <xf numFmtId="0" fontId="27" fillId="0" borderId="0" xfId="12" applyFont="1" applyFill="1" applyBorder="1"/>
    <xf numFmtId="3" fontId="16" fillId="0" borderId="0" xfId="12" applyNumberFormat="1" applyFont="1" applyFill="1" applyBorder="1"/>
    <xf numFmtId="0" fontId="16" fillId="0" borderId="0" xfId="12" applyFont="1" applyFill="1" applyBorder="1"/>
    <xf numFmtId="173" fontId="16" fillId="0" borderId="0" xfId="12" applyNumberFormat="1" applyFont="1" applyFill="1" applyBorder="1"/>
    <xf numFmtId="168" fontId="16" fillId="0" borderId="0" xfId="12" applyNumberFormat="1" applyFont="1" applyFill="1" applyBorder="1"/>
    <xf numFmtId="168" fontId="16" fillId="0" borderId="0" xfId="12" applyNumberFormat="1" applyFont="1" applyFill="1" applyAlignment="1">
      <alignment horizontal="right"/>
    </xf>
    <xf numFmtId="0" fontId="16" fillId="0" borderId="0" xfId="12" applyFont="1" applyFill="1"/>
    <xf numFmtId="173" fontId="16" fillId="0" borderId="0" xfId="12" applyNumberFormat="1" applyFont="1" applyFill="1"/>
    <xf numFmtId="3" fontId="16" fillId="0" borderId="0" xfId="12" applyNumberFormat="1" applyFont="1" applyFill="1"/>
    <xf numFmtId="168" fontId="16" fillId="0" borderId="0" xfId="12" applyNumberFormat="1" applyFont="1" applyFill="1"/>
    <xf numFmtId="0" fontId="16" fillId="4" borderId="0" xfId="9" applyFont="1" applyFill="1"/>
    <xf numFmtId="0" fontId="24" fillId="0" borderId="0" xfId="9" applyFont="1" applyFill="1"/>
    <xf numFmtId="0" fontId="3" fillId="0" borderId="0" xfId="4" applyBorder="1" applyAlignment="1">
      <alignment horizontal="center"/>
    </xf>
    <xf numFmtId="0" fontId="3" fillId="0" borderId="1" xfId="4" applyFont="1" applyFill="1" applyBorder="1" applyAlignment="1">
      <alignment horizontal="right" vertical="center"/>
    </xf>
    <xf numFmtId="166" fontId="16" fillId="0" borderId="0" xfId="4" applyNumberFormat="1" applyFont="1" applyFill="1" applyBorder="1" applyAlignment="1">
      <alignment horizontal="left"/>
    </xf>
    <xf numFmtId="166" fontId="16" fillId="0" borderId="0" xfId="4" applyNumberFormat="1" applyFont="1" applyFill="1" applyBorder="1" applyAlignment="1">
      <alignment horizontal="left" vertical="center"/>
    </xf>
    <xf numFmtId="164" fontId="16" fillId="0" borderId="0" xfId="4" applyNumberFormat="1" applyFont="1" applyBorder="1" applyAlignment="1">
      <alignment horizontal="left" vertical="center" wrapText="1"/>
    </xf>
    <xf numFmtId="0" fontId="22" fillId="0" borderId="0" xfId="4" applyFont="1" applyFill="1" applyBorder="1" applyAlignment="1">
      <alignment horizontal="centerContinuous" vertical="top"/>
    </xf>
    <xf numFmtId="1" fontId="16" fillId="0" borderId="16" xfId="9" applyNumberFormat="1" applyFont="1" applyFill="1" applyBorder="1" applyAlignment="1">
      <alignment horizontal="center" vertical="center" wrapText="1"/>
    </xf>
    <xf numFmtId="167" fontId="16" fillId="0" borderId="16" xfId="4" applyNumberFormat="1" applyFont="1" applyBorder="1" applyAlignment="1">
      <alignment horizontal="center" vertical="center" wrapText="1"/>
    </xf>
    <xf numFmtId="167" fontId="16" fillId="0" borderId="9" xfId="4" applyNumberFormat="1" applyFont="1" applyBorder="1" applyAlignment="1">
      <alignment horizontal="center" vertical="center" wrapText="1"/>
    </xf>
    <xf numFmtId="0" fontId="16" fillId="0" borderId="9" xfId="9" applyFont="1" applyFill="1" applyBorder="1" applyAlignment="1">
      <alignment horizontal="center" vertical="center"/>
    </xf>
    <xf numFmtId="1" fontId="16" fillId="4" borderId="16" xfId="12" applyNumberFormat="1" applyFont="1" applyFill="1" applyBorder="1" applyAlignment="1">
      <alignment horizontal="center" vertical="center" wrapText="1"/>
    </xf>
    <xf numFmtId="0" fontId="16" fillId="4" borderId="16" xfId="12" applyFont="1" applyFill="1" applyBorder="1" applyAlignment="1">
      <alignment horizontal="center" vertical="center"/>
    </xf>
    <xf numFmtId="1" fontId="25" fillId="0" borderId="9" xfId="9" applyNumberFormat="1" applyFont="1" applyFill="1" applyBorder="1" applyAlignment="1">
      <alignment horizontal="center" vertical="center"/>
    </xf>
    <xf numFmtId="1" fontId="25" fillId="4" borderId="16" xfId="9" applyNumberFormat="1" applyFont="1" applyFill="1" applyBorder="1" applyAlignment="1">
      <alignment horizontal="center" vertical="center"/>
    </xf>
    <xf numFmtId="179" fontId="16" fillId="0" borderId="3" xfId="9" applyNumberFormat="1" applyFont="1" applyFill="1" applyBorder="1" applyAlignment="1">
      <alignment horizontal="left"/>
    </xf>
    <xf numFmtId="170" fontId="16" fillId="4" borderId="13" xfId="9" applyNumberFormat="1" applyFont="1" applyFill="1" applyBorder="1" applyAlignment="1">
      <alignment horizontal="right"/>
    </xf>
    <xf numFmtId="170" fontId="16" fillId="4" borderId="17" xfId="9" applyNumberFormat="1" applyFont="1" applyFill="1" applyBorder="1" applyAlignment="1">
      <alignment horizontal="right"/>
    </xf>
    <xf numFmtId="179" fontId="16" fillId="0" borderId="3" xfId="9" quotePrefix="1" applyNumberFormat="1" applyFont="1" applyFill="1" applyBorder="1" applyAlignment="1">
      <alignment horizontal="left"/>
    </xf>
    <xf numFmtId="170" fontId="16" fillId="4" borderId="14" xfId="9" applyNumberFormat="1" applyFont="1" applyFill="1" applyBorder="1" applyAlignment="1">
      <alignment horizontal="right"/>
    </xf>
    <xf numFmtId="170" fontId="16" fillId="4" borderId="15" xfId="9" applyNumberFormat="1" applyFont="1" applyFill="1" applyBorder="1" applyAlignment="1">
      <alignment horizontal="right"/>
    </xf>
    <xf numFmtId="0" fontId="16" fillId="0" borderId="8" xfId="9" applyFont="1" applyFill="1" applyBorder="1"/>
    <xf numFmtId="173" fontId="16" fillId="0" borderId="8" xfId="9" applyNumberFormat="1" applyFont="1" applyFill="1" applyBorder="1"/>
    <xf numFmtId="3" fontId="16" fillId="0" borderId="8" xfId="9" applyNumberFormat="1" applyFont="1" applyFill="1" applyBorder="1"/>
    <xf numFmtId="168" fontId="16" fillId="0" borderId="8" xfId="9" applyNumberFormat="1" applyFont="1" applyFill="1" applyBorder="1"/>
    <xf numFmtId="0" fontId="27" fillId="0" borderId="0" xfId="9" applyFont="1" applyFill="1" applyBorder="1" applyAlignment="1">
      <alignment horizontal="right" vertical="top"/>
    </xf>
    <xf numFmtId="0" fontId="9" fillId="0" borderId="0" xfId="4" applyFont="1"/>
    <xf numFmtId="173" fontId="9" fillId="0" borderId="0" xfId="9" applyNumberFormat="1" applyFont="1" applyFill="1" applyBorder="1"/>
    <xf numFmtId="3" fontId="9" fillId="0" borderId="0" xfId="9" applyNumberFormat="1" applyFont="1" applyFill="1" applyBorder="1"/>
    <xf numFmtId="168" fontId="9" fillId="0" borderId="0" xfId="9" applyNumberFormat="1" applyFont="1" applyFill="1" applyBorder="1"/>
    <xf numFmtId="0" fontId="9" fillId="0" borderId="0" xfId="9" applyFont="1" applyFill="1" applyBorder="1"/>
    <xf numFmtId="17" fontId="16" fillId="0" borderId="0" xfId="9" applyNumberFormat="1" applyFont="1" applyFill="1" applyBorder="1"/>
    <xf numFmtId="17" fontId="16" fillId="0" borderId="0" xfId="9" applyNumberFormat="1" applyFont="1" applyFill="1"/>
    <xf numFmtId="0" fontId="16" fillId="0" borderId="0" xfId="9" applyFont="1" applyFill="1" applyAlignment="1">
      <alignment horizontal="right"/>
    </xf>
    <xf numFmtId="0" fontId="18" fillId="4" borderId="1" xfId="14" applyFont="1" applyFill="1" applyBorder="1"/>
    <xf numFmtId="164" fontId="40" fillId="4" borderId="1" xfId="15" applyNumberFormat="1" applyFont="1" applyFill="1" applyBorder="1" applyAlignment="1">
      <alignment horizontal="right" vertical="center"/>
    </xf>
    <xf numFmtId="0" fontId="18" fillId="4" borderId="0" xfId="14" applyFont="1" applyFill="1" applyBorder="1"/>
    <xf numFmtId="0" fontId="41" fillId="4" borderId="0" xfId="16" applyFont="1" applyFill="1" applyAlignment="1"/>
    <xf numFmtId="0" fontId="42" fillId="0" borderId="0" xfId="13" applyFont="1" applyAlignment="1">
      <alignment horizontal="right" readingOrder="1"/>
    </xf>
    <xf numFmtId="0" fontId="41" fillId="4" borderId="0" xfId="16" applyFont="1" applyFill="1"/>
    <xf numFmtId="0" fontId="2" fillId="4" borderId="0" xfId="16" applyFont="1" applyFill="1"/>
    <xf numFmtId="0" fontId="41" fillId="4" borderId="0" xfId="16" applyFont="1" applyFill="1" applyAlignment="1">
      <alignment horizontal="justify" vertical="top" wrapText="1"/>
    </xf>
    <xf numFmtId="0" fontId="41" fillId="4" borderId="0" xfId="16" applyFont="1" applyFill="1" applyAlignment="1">
      <alignment horizontal="left" wrapText="1"/>
    </xf>
    <xf numFmtId="0" fontId="45" fillId="4" borderId="0" xfId="17" applyFont="1" applyFill="1" applyAlignment="1">
      <alignment horizontal="left" wrapText="1"/>
    </xf>
    <xf numFmtId="0" fontId="3" fillId="0" borderId="1" xfId="4" applyBorder="1" applyAlignment="1">
      <alignment horizontal="right"/>
    </xf>
    <xf numFmtId="0" fontId="3" fillId="0" borderId="1" xfId="4" applyBorder="1" applyAlignment="1">
      <alignment horizontal="right" vertical="center"/>
    </xf>
    <xf numFmtId="0" fontId="3" fillId="0" borderId="0" xfId="4"/>
    <xf numFmtId="0" fontId="3" fillId="0" borderId="0" xfId="4" applyAlignment="1">
      <alignment horizontal="right" vertical="center"/>
    </xf>
    <xf numFmtId="0" fontId="3" fillId="0" borderId="0" xfId="4" applyAlignment="1">
      <alignment horizontal="left" vertical="top"/>
    </xf>
    <xf numFmtId="0" fontId="19" fillId="0" borderId="0" xfId="10" applyFont="1" applyAlignment="1">
      <alignment horizontal="left" vertical="top"/>
    </xf>
    <xf numFmtId="0" fontId="40" fillId="4" borderId="0" xfId="16" applyFont="1" applyFill="1" applyAlignment="1">
      <alignment horizontal="justify" vertical="top" wrapText="1"/>
    </xf>
    <xf numFmtId="0" fontId="46" fillId="0" borderId="0" xfId="18" applyFont="1" applyAlignment="1">
      <alignment horizontal="left" vertical="top"/>
    </xf>
    <xf numFmtId="0" fontId="47" fillId="0" borderId="0" xfId="18" applyFont="1" applyAlignment="1">
      <alignment horizontal="left" vertical="top"/>
    </xf>
    <xf numFmtId="0" fontId="45" fillId="0" borderId="0" xfId="19" applyFont="1" applyAlignment="1">
      <alignment horizontal="left" vertical="top" wrapText="1"/>
    </xf>
    <xf numFmtId="0" fontId="3" fillId="0" borderId="0" xfId="4" applyAlignment="1"/>
    <xf numFmtId="0" fontId="18" fillId="0" borderId="1" xfId="10" applyFont="1" applyBorder="1"/>
    <xf numFmtId="0" fontId="3" fillId="0" borderId="1" xfId="10" applyFont="1" applyBorder="1" applyAlignment="1">
      <alignment horizontal="right" vertical="center"/>
    </xf>
    <xf numFmtId="0" fontId="18" fillId="0" borderId="0" xfId="10" applyFont="1" applyBorder="1"/>
    <xf numFmtId="0" fontId="48" fillId="0" borderId="0" xfId="20"/>
    <xf numFmtId="0" fontId="9" fillId="0" borderId="0" xfId="10" applyFont="1" applyBorder="1" applyAlignment="1">
      <alignment horizontal="center" vertical="center"/>
    </xf>
    <xf numFmtId="0" fontId="3" fillId="0" borderId="0" xfId="10" applyFont="1" applyBorder="1" applyAlignment="1">
      <alignment horizontal="center" vertical="center"/>
    </xf>
    <xf numFmtId="0" fontId="3" fillId="0" borderId="0" xfId="10" applyFont="1" applyBorder="1"/>
    <xf numFmtId="0" fontId="16" fillId="2" borderId="0" xfId="10" applyFont="1" applyFill="1" applyBorder="1" applyAlignment="1">
      <alignment horizontal="right" vertical="center"/>
    </xf>
    <xf numFmtId="0" fontId="49" fillId="0" borderId="0" xfId="20" applyFont="1"/>
    <xf numFmtId="0" fontId="3" fillId="2" borderId="0" xfId="10" applyFont="1" applyFill="1" applyBorder="1" applyAlignment="1">
      <alignment horizontal="right"/>
    </xf>
    <xf numFmtId="166" fontId="50" fillId="2" borderId="0" xfId="10" applyNumberFormat="1" applyFont="1" applyFill="1" applyBorder="1" applyAlignment="1">
      <alignment horizontal="left" vertical="center"/>
    </xf>
    <xf numFmtId="166" fontId="5" fillId="2" borderId="0" xfId="10" applyNumberFormat="1" applyFont="1" applyFill="1" applyBorder="1" applyAlignment="1">
      <alignment horizontal="center" vertical="center"/>
    </xf>
    <xf numFmtId="0" fontId="22" fillId="2" borderId="0" xfId="10" applyFont="1" applyFill="1" applyBorder="1" applyAlignment="1">
      <alignment horizontal="center" vertical="top"/>
    </xf>
    <xf numFmtId="0" fontId="11" fillId="0" borderId="0" xfId="10" applyFont="1" applyBorder="1"/>
    <xf numFmtId="166" fontId="9" fillId="0" borderId="0" xfId="10" applyNumberFormat="1" applyFont="1" applyFill="1" applyBorder="1" applyAlignment="1">
      <alignment horizontal="center" vertical="center"/>
    </xf>
    <xf numFmtId="0" fontId="29" fillId="0" borderId="0" xfId="10" applyFont="1" applyFill="1" applyBorder="1" applyAlignment="1">
      <alignment horizontal="center" vertical="top"/>
    </xf>
    <xf numFmtId="0" fontId="3" fillId="0" borderId="0" xfId="10" applyFont="1" applyFill="1" applyBorder="1"/>
    <xf numFmtId="0" fontId="1" fillId="0" borderId="0" xfId="8"/>
    <xf numFmtId="0" fontId="41" fillId="0" borderId="0" xfId="8" applyFont="1"/>
    <xf numFmtId="0" fontId="44" fillId="0" borderId="0" xfId="21" applyAlignment="1" applyProtection="1">
      <alignment vertical="top" wrapText="1"/>
    </xf>
    <xf numFmtId="0" fontId="18" fillId="0" borderId="1" xfId="4" applyFont="1" applyBorder="1"/>
    <xf numFmtId="0" fontId="18" fillId="0" borderId="0" xfId="4" applyFont="1" applyBorder="1"/>
    <xf numFmtId="0" fontId="15" fillId="0" borderId="0" xfId="22" applyBorder="1" applyAlignment="1" applyProtection="1">
      <alignment horizontal="right"/>
    </xf>
    <xf numFmtId="0" fontId="55" fillId="0" borderId="0" xfId="4" applyFont="1" applyBorder="1" applyAlignment="1" applyProtection="1">
      <alignment horizontal="left" indent="10"/>
    </xf>
    <xf numFmtId="0" fontId="3" fillId="0" borderId="0" xfId="4" applyBorder="1" applyAlignment="1">
      <alignment horizontal="left"/>
    </xf>
    <xf numFmtId="0" fontId="16" fillId="4" borderId="0" xfId="4" applyFont="1" applyFill="1" applyBorder="1" applyAlignment="1">
      <alignment horizontal="right"/>
    </xf>
    <xf numFmtId="0" fontId="3" fillId="0" borderId="0" xfId="4" applyFont="1" applyAlignment="1">
      <alignment horizontal="left" vertical="top" wrapText="1"/>
    </xf>
    <xf numFmtId="0" fontId="5" fillId="0" borderId="0" xfId="4" applyFont="1" applyBorder="1"/>
    <xf numFmtId="0" fontId="4" fillId="0" borderId="0" xfId="4" applyFont="1" applyBorder="1"/>
    <xf numFmtId="0" fontId="17" fillId="0" borderId="0" xfId="4" applyFont="1" applyBorder="1" applyAlignment="1">
      <alignment horizontal="left"/>
    </xf>
    <xf numFmtId="0" fontId="56" fillId="0" borderId="0" xfId="23" applyFont="1" applyAlignment="1" applyProtection="1">
      <alignment horizontal="left" indent="10"/>
    </xf>
    <xf numFmtId="0" fontId="56" fillId="0" borderId="0" xfId="23" applyFont="1" applyAlignment="1" applyProtection="1">
      <alignment horizontal="center"/>
    </xf>
    <xf numFmtId="0" fontId="55" fillId="0" borderId="0" xfId="23" applyFont="1" applyFill="1" applyBorder="1" applyAlignment="1">
      <alignment horizontal="left" vertical="top" wrapText="1" indent="2"/>
    </xf>
    <xf numFmtId="0" fontId="3" fillId="0" borderId="0" xfId="4" applyAlignment="1" applyProtection="1">
      <alignment horizontal="left" indent="3"/>
    </xf>
    <xf numFmtId="0" fontId="3" fillId="0" borderId="0" xfId="4" applyFont="1" applyBorder="1" applyAlignment="1">
      <alignment horizontal="left" vertical="top" wrapText="1"/>
    </xf>
    <xf numFmtId="0" fontId="55" fillId="0" borderId="0" xfId="23" applyFont="1" applyFill="1" applyAlignment="1">
      <alignment horizontal="left" vertical="top" wrapText="1" indent="2"/>
    </xf>
    <xf numFmtId="0" fontId="9" fillId="0" borderId="0" xfId="4" applyFont="1" applyBorder="1" applyAlignment="1">
      <alignment horizontal="left" vertical="top" wrapText="1"/>
    </xf>
    <xf numFmtId="0" fontId="15" fillId="0" borderId="0" xfId="22" applyFont="1" applyFill="1" applyAlignment="1" applyProtection="1">
      <alignment horizontal="left" wrapText="1" indent="2"/>
    </xf>
    <xf numFmtId="0" fontId="15" fillId="0" borderId="0" xfId="22" applyFont="1" applyFill="1" applyAlignment="1" applyProtection="1">
      <alignment horizontal="left" indent="2"/>
    </xf>
    <xf numFmtId="0" fontId="3" fillId="0" borderId="0" xfId="4" applyFont="1" applyFill="1" applyBorder="1" applyAlignment="1">
      <alignment horizontal="left"/>
    </xf>
    <xf numFmtId="0" fontId="15" fillId="0" borderId="0" xfId="22" applyAlignment="1" applyProtection="1">
      <alignment wrapText="1"/>
    </xf>
    <xf numFmtId="0" fontId="1" fillId="0" borderId="0" xfId="23" applyAlignment="1">
      <alignment wrapText="1"/>
    </xf>
    <xf numFmtId="0" fontId="3" fillId="0" borderId="0" xfId="4" applyAlignment="1">
      <alignment wrapText="1"/>
    </xf>
    <xf numFmtId="0" fontId="17" fillId="0" borderId="0" xfId="4" applyFont="1" applyFill="1" applyBorder="1" applyAlignment="1">
      <alignment horizontal="left"/>
    </xf>
    <xf numFmtId="0" fontId="56" fillId="0" borderId="0" xfId="23" applyFont="1" applyFill="1" applyAlignment="1" applyProtection="1">
      <alignment horizontal="left" indent="10"/>
    </xf>
    <xf numFmtId="0" fontId="15" fillId="0" borderId="0" xfId="22" applyFill="1" applyBorder="1" applyAlignment="1" applyProtection="1">
      <alignment horizontal="left" wrapText="1" indent="2"/>
    </xf>
    <xf numFmtId="0" fontId="56" fillId="0" borderId="0" xfId="23" applyFont="1" applyFill="1" applyAlignment="1" applyProtection="1">
      <alignment horizontal="center"/>
    </xf>
    <xf numFmtId="0" fontId="18" fillId="0" borderId="0" xfId="4" applyFont="1" applyFill="1" applyBorder="1" applyAlignment="1">
      <alignment horizontal="left"/>
    </xf>
    <xf numFmtId="0" fontId="18" fillId="0" borderId="0" xfId="4" applyFont="1" applyBorder="1" applyAlignment="1">
      <alignment horizontal="left"/>
    </xf>
    <xf numFmtId="0" fontId="3" fillId="0" borderId="0" xfId="23" applyFont="1" applyFill="1" applyAlignment="1">
      <alignment horizontal="left"/>
    </xf>
    <xf numFmtId="0" fontId="3" fillId="0" borderId="0" xfId="23" applyFont="1" applyFill="1" applyBorder="1" applyAlignment="1">
      <alignment horizontal="left"/>
    </xf>
    <xf numFmtId="0" fontId="15" fillId="0" borderId="0" xfId="22" applyFill="1" applyAlignment="1" applyProtection="1">
      <alignment horizontal="left"/>
    </xf>
    <xf numFmtId="0" fontId="3" fillId="0" borderId="0" xfId="4" applyNumberFormat="1"/>
    <xf numFmtId="0" fontId="3" fillId="0" borderId="0" xfId="4" applyNumberFormat="1" applyFill="1" applyBorder="1"/>
    <xf numFmtId="0" fontId="9" fillId="0" borderId="0" xfId="4" applyNumberFormat="1" applyFont="1"/>
    <xf numFmtId="1" fontId="3" fillId="0" borderId="0" xfId="4" applyNumberFormat="1"/>
    <xf numFmtId="168" fontId="3" fillId="5" borderId="0" xfId="4" applyNumberFormat="1" applyFill="1"/>
    <xf numFmtId="168" fontId="3" fillId="6" borderId="0" xfId="4" applyNumberFormat="1" applyFill="1"/>
    <xf numFmtId="168" fontId="3" fillId="0" borderId="0" xfId="4" applyNumberFormat="1" applyFill="1"/>
    <xf numFmtId="168" fontId="3" fillId="0" borderId="0" xfId="4" applyNumberFormat="1"/>
    <xf numFmtId="167" fontId="3" fillId="0" borderId="0" xfId="4" applyNumberFormat="1"/>
    <xf numFmtId="0" fontId="3" fillId="0" borderId="0" xfId="4" applyAlignment="1">
      <alignment horizontal="center"/>
    </xf>
    <xf numFmtId="0" fontId="3" fillId="0" borderId="0" xfId="4" applyAlignment="1">
      <alignment horizontal="center" vertical="center" wrapText="1"/>
    </xf>
    <xf numFmtId="167" fontId="3" fillId="7" borderId="0" xfId="4" applyNumberFormat="1" applyFill="1"/>
    <xf numFmtId="3" fontId="3" fillId="7" borderId="0" xfId="4" applyNumberFormat="1" applyFill="1" applyAlignment="1">
      <alignment horizontal="right"/>
    </xf>
    <xf numFmtId="168" fontId="3" fillId="0" borderId="0" xfId="4" applyNumberFormat="1" applyFill="1" applyBorder="1"/>
    <xf numFmtId="17" fontId="3" fillId="0" borderId="0" xfId="4" applyNumberFormat="1" applyFill="1" applyBorder="1"/>
    <xf numFmtId="168" fontId="3" fillId="8" borderId="0" xfId="4" applyNumberFormat="1" applyFill="1" applyBorder="1"/>
    <xf numFmtId="17" fontId="3" fillId="8" borderId="0" xfId="4" applyNumberFormat="1" applyFill="1" applyBorder="1"/>
    <xf numFmtId="3" fontId="3" fillId="7" borderId="0" xfId="4" quotePrefix="1" applyNumberFormat="1" applyFill="1" applyAlignment="1">
      <alignment horizontal="right"/>
    </xf>
    <xf numFmtId="17" fontId="3" fillId="0" borderId="0" xfId="4" applyNumberFormat="1"/>
    <xf numFmtId="1" fontId="3" fillId="0" borderId="0" xfId="4" applyNumberFormat="1" applyFill="1" applyBorder="1"/>
    <xf numFmtId="49" fontId="28" fillId="0" borderId="0" xfId="9" applyNumberFormat="1" applyFont="1" applyFill="1" applyBorder="1" applyAlignment="1">
      <alignment vertical="center"/>
    </xf>
    <xf numFmtId="172" fontId="24" fillId="0" borderId="13" xfId="9" applyNumberFormat="1" applyFont="1" applyFill="1" applyBorder="1" applyAlignment="1"/>
    <xf numFmtId="0" fontId="28" fillId="0" borderId="0" xfId="9" applyFont="1" applyFill="1" applyBorder="1" applyAlignment="1">
      <alignment vertical="center"/>
    </xf>
    <xf numFmtId="170" fontId="16" fillId="0" borderId="0" xfId="13" applyNumberFormat="1" applyFont="1" applyFill="1" applyBorder="1" applyAlignment="1">
      <alignment horizontal="right"/>
    </xf>
    <xf numFmtId="170" fontId="16" fillId="0" borderId="27" xfId="13" applyNumberFormat="1" applyFont="1" applyFill="1" applyBorder="1" applyAlignment="1">
      <alignment horizontal="right"/>
    </xf>
    <xf numFmtId="170" fontId="16" fillId="0" borderId="26" xfId="13" applyNumberFormat="1" applyFont="1" applyFill="1" applyBorder="1" applyAlignment="1">
      <alignment horizontal="right"/>
    </xf>
    <xf numFmtId="170" fontId="16" fillId="0" borderId="30" xfId="13" applyNumberFormat="1" applyFont="1" applyFill="1" applyBorder="1" applyAlignment="1">
      <alignment horizontal="right"/>
    </xf>
    <xf numFmtId="170" fontId="16" fillId="0" borderId="32" xfId="13" applyNumberFormat="1" applyFont="1" applyFill="1" applyBorder="1" applyAlignment="1">
      <alignment horizontal="right"/>
    </xf>
    <xf numFmtId="170" fontId="16" fillId="0" borderId="28" xfId="13" applyNumberFormat="1" applyFont="1" applyFill="1" applyBorder="1" applyAlignment="1">
      <alignment horizontal="right"/>
    </xf>
    <xf numFmtId="171" fontId="16" fillId="4" borderId="0" xfId="12" applyNumberFormat="1" applyFont="1" applyFill="1" applyBorder="1" applyAlignment="1">
      <alignment horizontal="right"/>
    </xf>
    <xf numFmtId="171" fontId="16" fillId="4" borderId="26" xfId="13" applyNumberFormat="1" applyFont="1" applyFill="1" applyBorder="1" applyAlignment="1">
      <alignment horizontal="right"/>
    </xf>
    <xf numFmtId="171" fontId="16" fillId="4" borderId="27" xfId="12" applyNumberFormat="1" applyFont="1" applyFill="1" applyBorder="1" applyAlignment="1">
      <alignment horizontal="right"/>
    </xf>
    <xf numFmtId="171" fontId="16" fillId="0" borderId="30" xfId="13" applyNumberFormat="1" applyFont="1" applyFill="1" applyBorder="1" applyAlignment="1">
      <alignment horizontal="right"/>
    </xf>
    <xf numFmtId="171" fontId="16" fillId="0" borderId="32" xfId="13" applyNumberFormat="1" applyFont="1" applyFill="1" applyBorder="1" applyAlignment="1">
      <alignment horizontal="right"/>
    </xf>
    <xf numFmtId="171" fontId="16" fillId="4" borderId="28" xfId="13" applyNumberFormat="1" applyFont="1" applyFill="1" applyBorder="1" applyAlignment="1">
      <alignment horizontal="right"/>
    </xf>
    <xf numFmtId="170" fontId="16" fillId="4" borderId="0" xfId="12" applyNumberFormat="1" applyFont="1" applyFill="1" applyBorder="1" applyAlignment="1">
      <alignment horizontal="right"/>
    </xf>
    <xf numFmtId="170" fontId="16" fillId="4" borderId="26" xfId="12" applyNumberFormat="1" applyFont="1" applyFill="1" applyBorder="1" applyAlignment="1">
      <alignment horizontal="right"/>
    </xf>
    <xf numFmtId="170" fontId="16" fillId="4" borderId="27" xfId="12" applyNumberFormat="1" applyFont="1" applyFill="1" applyBorder="1" applyAlignment="1">
      <alignment horizontal="right"/>
    </xf>
    <xf numFmtId="170" fontId="16" fillId="4" borderId="14" xfId="12" applyNumberFormat="1" applyFont="1" applyFill="1" applyBorder="1" applyAlignment="1">
      <alignment horizontal="right"/>
    </xf>
    <xf numFmtId="170" fontId="16" fillId="4" borderId="6" xfId="12" applyNumberFormat="1" applyFont="1" applyFill="1" applyBorder="1" applyAlignment="1">
      <alignment horizontal="right"/>
    </xf>
    <xf numFmtId="170" fontId="16" fillId="4" borderId="34" xfId="12" applyNumberFormat="1" applyFont="1" applyFill="1" applyBorder="1" applyAlignment="1">
      <alignment horizontal="right"/>
    </xf>
    <xf numFmtId="0" fontId="3" fillId="0" borderId="0" xfId="3" applyFont="1" applyFill="1" applyBorder="1" applyAlignment="1">
      <alignment horizontal="left" vertical="top" wrapText="1"/>
    </xf>
    <xf numFmtId="0" fontId="5" fillId="0" borderId="0" xfId="5" applyFont="1" applyFill="1" applyBorder="1" applyAlignment="1">
      <alignment horizontal="left"/>
    </xf>
    <xf numFmtId="0" fontId="3" fillId="0" borderId="0" xfId="3" applyFont="1" applyFill="1" applyBorder="1" applyAlignment="1">
      <alignment horizontal="left" wrapText="1"/>
    </xf>
    <xf numFmtId="164" fontId="3" fillId="0" borderId="0" xfId="4" applyNumberFormat="1" applyFont="1" applyFill="1" applyBorder="1" applyAlignment="1">
      <alignment horizontal="left" vertical="top" wrapText="1"/>
    </xf>
    <xf numFmtId="165" fontId="3" fillId="0" borderId="0" xfId="4" applyNumberFormat="1" applyFont="1" applyFill="1" applyBorder="1" applyAlignment="1">
      <alignment horizontal="left" vertical="top" wrapText="1"/>
    </xf>
    <xf numFmtId="0" fontId="9" fillId="0" borderId="0" xfId="4" applyFont="1" applyFill="1" applyBorder="1" applyAlignment="1">
      <alignment horizontal="left" wrapText="1"/>
    </xf>
    <xf numFmtId="0" fontId="15" fillId="0" borderId="0" xfId="7" applyFont="1" applyFill="1" applyBorder="1" applyAlignment="1" applyProtection="1">
      <alignment horizontal="left" vertical="top" wrapText="1"/>
    </xf>
    <xf numFmtId="0" fontId="3" fillId="0" borderId="0" xfId="5" applyFont="1" applyBorder="1" applyAlignment="1">
      <alignment horizontal="left"/>
    </xf>
    <xf numFmtId="0" fontId="3" fillId="0" borderId="0" xfId="3" applyAlignment="1">
      <alignment horizontal="left"/>
    </xf>
    <xf numFmtId="0" fontId="15" fillId="0" borderId="0" xfId="7" applyBorder="1" applyAlignment="1" applyProtection="1">
      <alignment horizontal="left" wrapText="1"/>
    </xf>
    <xf numFmtId="0" fontId="15" fillId="0" borderId="0" xfId="7" applyAlignment="1" applyProtection="1">
      <alignment horizontal="left" wrapText="1"/>
    </xf>
    <xf numFmtId="0" fontId="3" fillId="0" borderId="0" xfId="4" applyFont="1" applyBorder="1" applyAlignment="1">
      <alignment horizontal="left" vertical="center" wrapText="1"/>
    </xf>
    <xf numFmtId="49" fontId="27" fillId="0" borderId="0" xfId="9" applyNumberFormat="1" applyFont="1" applyFill="1" applyBorder="1" applyAlignment="1">
      <alignment horizontal="left" vertical="center" wrapText="1"/>
    </xf>
    <xf numFmtId="49" fontId="27" fillId="0" borderId="0" xfId="9" applyNumberFormat="1" applyFont="1" applyFill="1" applyBorder="1" applyAlignment="1">
      <alignment horizontal="left" vertical="center"/>
    </xf>
    <xf numFmtId="166" fontId="9" fillId="0" borderId="0" xfId="4" applyNumberFormat="1" applyFont="1" applyFill="1" applyBorder="1" applyAlignment="1">
      <alignment horizontal="left" vertical="center" wrapText="1"/>
    </xf>
    <xf numFmtId="166" fontId="9" fillId="0" borderId="0" xfId="4" applyNumberFormat="1" applyFont="1" applyFill="1" applyBorder="1" applyAlignment="1">
      <alignment horizontal="left" vertical="center"/>
    </xf>
    <xf numFmtId="166" fontId="16" fillId="0" borderId="0" xfId="4" applyNumberFormat="1" applyFont="1" applyFill="1" applyBorder="1" applyAlignment="1">
      <alignment horizontal="left" vertical="center"/>
    </xf>
    <xf numFmtId="164" fontId="16" fillId="0" borderId="0" xfId="4" applyNumberFormat="1" applyFont="1" applyBorder="1" applyAlignment="1">
      <alignment horizontal="left" vertical="center" wrapText="1"/>
    </xf>
    <xf numFmtId="0" fontId="23" fillId="0" borderId="6" xfId="4" applyFont="1" applyBorder="1" applyAlignment="1">
      <alignment horizontal="left" wrapText="1"/>
    </xf>
    <xf numFmtId="0" fontId="23" fillId="0" borderId="6" xfId="4" applyFont="1" applyBorder="1" applyAlignment="1">
      <alignment horizontal="left"/>
    </xf>
    <xf numFmtId="1" fontId="16" fillId="0" borderId="7" xfId="9" applyNumberFormat="1" applyFont="1" applyFill="1" applyBorder="1" applyAlignment="1">
      <alignment horizontal="center" vertical="center"/>
    </xf>
    <xf numFmtId="1" fontId="16" fillId="0" borderId="8" xfId="9" applyNumberFormat="1" applyFont="1" applyFill="1" applyBorder="1" applyAlignment="1">
      <alignment horizontal="center" vertical="center"/>
    </xf>
    <xf numFmtId="1" fontId="16" fillId="0" borderId="13" xfId="9" applyNumberFormat="1" applyFont="1" applyFill="1" applyBorder="1" applyAlignment="1">
      <alignment horizontal="center" vertical="center"/>
    </xf>
    <xf numFmtId="1" fontId="16" fillId="0" borderId="0" xfId="9" applyNumberFormat="1" applyFont="1" applyFill="1" applyBorder="1" applyAlignment="1">
      <alignment horizontal="center" vertical="center"/>
    </xf>
    <xf numFmtId="1" fontId="16" fillId="0" borderId="14" xfId="9" applyNumberFormat="1" applyFont="1" applyFill="1" applyBorder="1" applyAlignment="1">
      <alignment horizontal="center" vertical="center"/>
    </xf>
    <xf numFmtId="1" fontId="16" fillId="0" borderId="6" xfId="9" applyNumberFormat="1" applyFont="1" applyFill="1" applyBorder="1" applyAlignment="1">
      <alignment horizontal="center" vertical="center"/>
    </xf>
    <xf numFmtId="1" fontId="16" fillId="0" borderId="2" xfId="9" applyNumberFormat="1" applyFont="1" applyFill="1" applyBorder="1" applyAlignment="1">
      <alignment horizontal="center" vertical="center" wrapText="1"/>
    </xf>
    <xf numFmtId="1" fontId="16" fillId="0" borderId="3" xfId="9" applyNumberFormat="1" applyFont="1" applyFill="1" applyBorder="1" applyAlignment="1">
      <alignment horizontal="center" vertical="center" wrapText="1"/>
    </xf>
    <xf numFmtId="1" fontId="16" fillId="0" borderId="4" xfId="9" applyNumberFormat="1" applyFont="1" applyFill="1" applyBorder="1" applyAlignment="1">
      <alignment horizontal="center" vertical="center" wrapText="1"/>
    </xf>
    <xf numFmtId="0" fontId="16" fillId="0" borderId="9" xfId="4" applyFont="1" applyBorder="1" applyAlignment="1">
      <alignment horizontal="center" vertical="center"/>
    </xf>
    <xf numFmtId="0" fontId="16" fillId="0" borderId="10" xfId="4" applyFont="1" applyBorder="1" applyAlignment="1">
      <alignment horizontal="center" vertical="center"/>
    </xf>
    <xf numFmtId="0" fontId="16" fillId="0" borderId="11" xfId="4" applyFont="1" applyBorder="1" applyAlignment="1">
      <alignment horizontal="center" vertical="center"/>
    </xf>
    <xf numFmtId="1" fontId="16" fillId="0" borderId="7" xfId="9" applyNumberFormat="1" applyFont="1" applyFill="1" applyBorder="1" applyAlignment="1">
      <alignment horizontal="center" vertical="center" wrapText="1"/>
    </xf>
    <xf numFmtId="1" fontId="16" fillId="0" borderId="12" xfId="9" applyNumberFormat="1" applyFont="1" applyFill="1" applyBorder="1" applyAlignment="1">
      <alignment horizontal="center" vertical="center" wrapText="1"/>
    </xf>
    <xf numFmtId="1" fontId="16" fillId="0" borderId="14" xfId="9" applyNumberFormat="1" applyFont="1" applyFill="1" applyBorder="1" applyAlignment="1">
      <alignment horizontal="center" vertical="center" wrapText="1"/>
    </xf>
    <xf numFmtId="1" fontId="16" fillId="0" borderId="15" xfId="9" applyNumberFormat="1" applyFont="1" applyFill="1" applyBorder="1" applyAlignment="1">
      <alignment horizontal="center" vertical="center" wrapText="1"/>
    </xf>
    <xf numFmtId="167" fontId="16" fillId="0" borderId="2" xfId="4" applyNumberFormat="1" applyFont="1" applyBorder="1" applyAlignment="1">
      <alignment horizontal="center" vertical="center" wrapText="1"/>
    </xf>
    <xf numFmtId="167" fontId="16" fillId="0" borderId="4" xfId="4" applyNumberFormat="1" applyFont="1" applyBorder="1" applyAlignment="1">
      <alignment horizontal="center" vertical="center" wrapText="1"/>
    </xf>
    <xf numFmtId="164" fontId="16" fillId="0" borderId="6" xfId="4" applyNumberFormat="1" applyFont="1" applyBorder="1" applyAlignment="1">
      <alignment horizontal="center" vertical="top"/>
    </xf>
    <xf numFmtId="164" fontId="16" fillId="0" borderId="0" xfId="4" applyNumberFormat="1" applyFont="1" applyBorder="1" applyAlignment="1">
      <alignment horizontal="left" wrapText="1"/>
    </xf>
    <xf numFmtId="164" fontId="16" fillId="0" borderId="0" xfId="4" applyNumberFormat="1" applyFont="1" applyBorder="1" applyAlignment="1">
      <alignment horizontal="center"/>
    </xf>
    <xf numFmtId="170" fontId="16" fillId="0" borderId="0" xfId="4" applyNumberFormat="1" applyFont="1" applyFill="1" applyBorder="1" applyAlignment="1">
      <alignment horizontal="left" vertical="center" wrapText="1"/>
    </xf>
    <xf numFmtId="173" fontId="16" fillId="0" borderId="0" xfId="9" applyNumberFormat="1" applyFont="1" applyFill="1" applyBorder="1" applyAlignment="1">
      <alignment horizontal="left" vertical="center" wrapText="1"/>
    </xf>
    <xf numFmtId="0" fontId="27" fillId="0" borderId="0" xfId="9" applyNumberFormat="1" applyFont="1" applyFill="1" applyBorder="1" applyAlignment="1">
      <alignment horizontal="left" vertical="top" wrapText="1"/>
    </xf>
    <xf numFmtId="166" fontId="16" fillId="0" borderId="13" xfId="4" applyNumberFormat="1" applyFont="1" applyFill="1" applyBorder="1" applyAlignment="1">
      <alignment horizontal="left" vertical="center"/>
    </xf>
    <xf numFmtId="166" fontId="16" fillId="0" borderId="17" xfId="4" applyNumberFormat="1" applyFont="1" applyFill="1" applyBorder="1" applyAlignment="1">
      <alignment horizontal="left" vertical="center"/>
    </xf>
    <xf numFmtId="0" fontId="26" fillId="0" borderId="13" xfId="4" applyFont="1" applyFill="1" applyBorder="1" applyAlignment="1">
      <alignment horizontal="left" vertical="center" wrapText="1"/>
    </xf>
    <xf numFmtId="0" fontId="26" fillId="0" borderId="0" xfId="4" applyFont="1" applyFill="1" applyBorder="1" applyAlignment="1">
      <alignment horizontal="left" vertical="center" wrapText="1"/>
    </xf>
    <xf numFmtId="0" fontId="27" fillId="0" borderId="0" xfId="9" applyNumberFormat="1" applyFont="1" applyFill="1" applyBorder="1" applyAlignment="1">
      <alignment horizontal="left" vertical="center" wrapText="1"/>
    </xf>
    <xf numFmtId="0" fontId="27" fillId="0" borderId="0" xfId="9" applyNumberFormat="1" applyFont="1" applyFill="1" applyBorder="1" applyAlignment="1">
      <alignment horizontal="left" vertical="center"/>
    </xf>
    <xf numFmtId="0" fontId="26" fillId="0" borderId="13" xfId="9" applyNumberFormat="1" applyFont="1" applyFill="1" applyBorder="1" applyAlignment="1">
      <alignment horizontal="left" wrapText="1"/>
    </xf>
    <xf numFmtId="0" fontId="26" fillId="0" borderId="0" xfId="9" applyNumberFormat="1" applyFont="1" applyFill="1" applyBorder="1" applyAlignment="1">
      <alignment horizontal="left" wrapText="1"/>
    </xf>
    <xf numFmtId="0" fontId="26" fillId="0" borderId="17" xfId="9" applyNumberFormat="1" applyFont="1" applyFill="1" applyBorder="1" applyAlignment="1">
      <alignment horizontal="left" wrapText="1"/>
    </xf>
    <xf numFmtId="49" fontId="16" fillId="0" borderId="0" xfId="9" applyNumberFormat="1" applyFont="1" applyFill="1" applyBorder="1" applyAlignment="1"/>
    <xf numFmtId="0" fontId="16" fillId="0" borderId="0" xfId="9" applyNumberFormat="1" applyFont="1" applyFill="1" applyBorder="1" applyAlignment="1">
      <alignment horizontal="left" wrapText="1"/>
    </xf>
    <xf numFmtId="0" fontId="16" fillId="0" borderId="17" xfId="9" applyNumberFormat="1" applyFont="1" applyFill="1" applyBorder="1" applyAlignment="1">
      <alignment horizontal="left" wrapText="1"/>
    </xf>
    <xf numFmtId="0" fontId="26" fillId="0" borderId="7" xfId="9" applyNumberFormat="1" applyFont="1" applyFill="1" applyBorder="1" applyAlignment="1">
      <alignment horizontal="left" wrapText="1"/>
    </xf>
    <xf numFmtId="0" fontId="26" fillId="0" borderId="8" xfId="9" applyNumberFormat="1" applyFont="1" applyFill="1" applyBorder="1" applyAlignment="1">
      <alignment horizontal="left" wrapText="1"/>
    </xf>
    <xf numFmtId="0" fontId="26" fillId="0" borderId="12" xfId="9" applyNumberFormat="1" applyFont="1" applyFill="1" applyBorder="1" applyAlignment="1">
      <alignment horizontal="left" wrapText="1"/>
    </xf>
    <xf numFmtId="0" fontId="27" fillId="0" borderId="0" xfId="9" applyNumberFormat="1" applyFont="1" applyFill="1" applyBorder="1" applyAlignment="1">
      <alignment horizontal="left" wrapText="1"/>
    </xf>
    <xf numFmtId="1" fontId="16" fillId="0" borderId="13" xfId="9" applyNumberFormat="1" applyFont="1" applyFill="1" applyBorder="1" applyAlignment="1">
      <alignment horizontal="center" vertical="center" wrapText="1"/>
    </xf>
    <xf numFmtId="1" fontId="16" fillId="0" borderId="17" xfId="9" applyNumberFormat="1" applyFont="1" applyFill="1" applyBorder="1" applyAlignment="1">
      <alignment horizontal="center" vertical="center" wrapText="1"/>
    </xf>
    <xf numFmtId="0" fontId="26" fillId="0" borderId="7" xfId="4" applyFont="1" applyFill="1" applyBorder="1" applyAlignment="1">
      <alignment horizontal="left" vertical="center" wrapText="1"/>
    </xf>
    <xf numFmtId="0" fontId="26" fillId="0" borderId="12" xfId="4" applyFont="1" applyFill="1" applyBorder="1" applyAlignment="1">
      <alignment horizontal="left" vertical="center" wrapText="1"/>
    </xf>
    <xf numFmtId="0" fontId="27" fillId="0" borderId="0" xfId="4" applyFont="1" applyAlignment="1">
      <alignment wrapText="1"/>
    </xf>
    <xf numFmtId="0" fontId="34" fillId="0" borderId="0" xfId="6" applyFont="1" applyAlignment="1" applyProtection="1">
      <alignment horizontal="left" wrapText="1"/>
    </xf>
    <xf numFmtId="166" fontId="9" fillId="0" borderId="0" xfId="13" applyNumberFormat="1" applyFont="1" applyFill="1" applyBorder="1" applyAlignment="1">
      <alignment horizontal="left" vertical="center" wrapText="1"/>
    </xf>
    <xf numFmtId="164" fontId="16" fillId="4" borderId="0" xfId="12" applyNumberFormat="1" applyFont="1" applyFill="1" applyBorder="1" applyAlignment="1">
      <alignment horizontal="left"/>
    </xf>
    <xf numFmtId="1" fontId="16" fillId="4" borderId="16" xfId="12" applyNumberFormat="1" applyFont="1" applyFill="1" applyBorder="1" applyAlignment="1">
      <alignment horizontal="center" vertical="center"/>
    </xf>
    <xf numFmtId="1" fontId="16" fillId="4" borderId="2" xfId="12" applyNumberFormat="1" applyFont="1" applyFill="1" applyBorder="1" applyAlignment="1">
      <alignment horizontal="center" vertical="center"/>
    </xf>
    <xf numFmtId="1" fontId="16" fillId="4" borderId="7" xfId="12" applyNumberFormat="1" applyFont="1" applyFill="1" applyBorder="1" applyAlignment="1">
      <alignment horizontal="center" vertical="center"/>
    </xf>
    <xf numFmtId="0" fontId="16" fillId="4" borderId="7" xfId="13" applyFont="1" applyFill="1" applyBorder="1" applyAlignment="1">
      <alignment horizontal="center" vertical="center" wrapText="1"/>
    </xf>
    <xf numFmtId="0" fontId="16" fillId="4" borderId="8" xfId="13" applyFont="1" applyFill="1" applyBorder="1" applyAlignment="1">
      <alignment horizontal="center" vertical="center" wrapText="1"/>
    </xf>
    <xf numFmtId="0" fontId="16" fillId="4" borderId="12" xfId="13" applyFont="1" applyFill="1" applyBorder="1" applyAlignment="1">
      <alignment horizontal="center" vertical="center" wrapText="1"/>
    </xf>
    <xf numFmtId="49" fontId="16" fillId="4" borderId="16" xfId="12" applyNumberFormat="1" applyFont="1" applyFill="1" applyBorder="1" applyAlignment="1">
      <alignment horizontal="center" vertical="center" wrapText="1"/>
    </xf>
    <xf numFmtId="49" fontId="16" fillId="4" borderId="2" xfId="12" applyNumberFormat="1" applyFont="1" applyFill="1" applyBorder="1" applyAlignment="1">
      <alignment horizontal="center" vertical="center"/>
    </xf>
    <xf numFmtId="49" fontId="16" fillId="4" borderId="9" xfId="12" applyNumberFormat="1" applyFont="1" applyFill="1" applyBorder="1" applyAlignment="1">
      <alignment horizontal="center" vertical="center" wrapText="1"/>
    </xf>
    <xf numFmtId="49" fontId="16" fillId="4" borderId="11" xfId="12" applyNumberFormat="1" applyFont="1" applyFill="1" applyBorder="1" applyAlignment="1">
      <alignment horizontal="center" vertical="center" wrapText="1"/>
    </xf>
    <xf numFmtId="0" fontId="26" fillId="0" borderId="22" xfId="13" applyFont="1" applyFill="1" applyBorder="1" applyAlignment="1">
      <alignment horizontal="left" wrapText="1"/>
    </xf>
    <xf numFmtId="0" fontId="26" fillId="0" borderId="23" xfId="13" applyFont="1" applyFill="1" applyBorder="1" applyAlignment="1">
      <alignment horizontal="left" wrapText="1"/>
    </xf>
    <xf numFmtId="0" fontId="26" fillId="0" borderId="24" xfId="13" applyFont="1" applyFill="1" applyBorder="1" applyAlignment="1">
      <alignment horizontal="left" wrapText="1"/>
    </xf>
    <xf numFmtId="0" fontId="26" fillId="4" borderId="22" xfId="13" applyFont="1" applyFill="1" applyBorder="1" applyAlignment="1">
      <alignment horizontal="left" wrapText="1"/>
    </xf>
    <xf numFmtId="0" fontId="26" fillId="4" borderId="23" xfId="13" applyFont="1" applyFill="1" applyBorder="1" applyAlignment="1">
      <alignment horizontal="left" wrapText="1"/>
    </xf>
    <xf numFmtId="0" fontId="26" fillId="4" borderId="24" xfId="13" applyFont="1" applyFill="1" applyBorder="1" applyAlignment="1">
      <alignment horizontal="left" wrapText="1"/>
    </xf>
    <xf numFmtId="49" fontId="28" fillId="0" borderId="0" xfId="12" applyNumberFormat="1" applyFont="1" applyFill="1" applyBorder="1" applyAlignment="1">
      <alignment horizontal="left" wrapText="1"/>
    </xf>
    <xf numFmtId="49" fontId="27" fillId="0" borderId="0" xfId="12" applyNumberFormat="1" applyFont="1" applyFill="1" applyBorder="1" applyAlignment="1">
      <alignment horizontal="left" wrapText="1"/>
    </xf>
    <xf numFmtId="49" fontId="28" fillId="0" borderId="0" xfId="12" applyNumberFormat="1" applyFont="1" applyFill="1" applyBorder="1" applyAlignment="1">
      <alignment horizontal="left"/>
    </xf>
    <xf numFmtId="49" fontId="27" fillId="0" borderId="0" xfId="12" applyNumberFormat="1" applyFont="1" applyFill="1" applyBorder="1" applyAlignment="1">
      <alignment horizontal="left"/>
    </xf>
    <xf numFmtId="0" fontId="36" fillId="0" borderId="0" xfId="13" applyFont="1" applyFill="1" applyBorder="1" applyAlignment="1">
      <alignment horizontal="left"/>
    </xf>
    <xf numFmtId="0" fontId="37" fillId="0" borderId="0" xfId="13" applyFont="1" applyFill="1" applyBorder="1" applyAlignment="1">
      <alignment horizontal="left"/>
    </xf>
    <xf numFmtId="0" fontId="16" fillId="4" borderId="9" xfId="4" applyFont="1" applyFill="1" applyBorder="1" applyAlignment="1">
      <alignment horizontal="center" vertical="center" wrapText="1"/>
    </xf>
    <xf numFmtId="0" fontId="16" fillId="4" borderId="10" xfId="4" applyFont="1" applyFill="1" applyBorder="1" applyAlignment="1">
      <alignment horizontal="center" vertical="center"/>
    </xf>
    <xf numFmtId="0" fontId="16" fillId="4" borderId="11" xfId="4" applyFont="1" applyFill="1" applyBorder="1" applyAlignment="1">
      <alignment horizontal="center" vertical="center"/>
    </xf>
    <xf numFmtId="1" fontId="16" fillId="4" borderId="7" xfId="9" applyNumberFormat="1" applyFont="1" applyFill="1" applyBorder="1" applyAlignment="1">
      <alignment horizontal="center" vertical="center" wrapText="1"/>
    </xf>
    <xf numFmtId="1" fontId="16" fillId="4" borderId="12" xfId="9" applyNumberFormat="1" applyFont="1" applyFill="1" applyBorder="1" applyAlignment="1">
      <alignment horizontal="center" vertical="center" wrapText="1"/>
    </xf>
    <xf numFmtId="1" fontId="16" fillId="4" borderId="14" xfId="9" applyNumberFormat="1" applyFont="1" applyFill="1" applyBorder="1" applyAlignment="1">
      <alignment horizontal="center" vertical="center" wrapText="1"/>
    </xf>
    <xf numFmtId="1" fontId="16" fillId="4" borderId="15" xfId="9" applyNumberFormat="1" applyFont="1" applyFill="1" applyBorder="1" applyAlignment="1">
      <alignment horizontal="center" vertical="center" wrapText="1"/>
    </xf>
    <xf numFmtId="49" fontId="28" fillId="4" borderId="0" xfId="9" applyNumberFormat="1" applyFont="1" applyFill="1" applyBorder="1" applyAlignment="1">
      <alignment horizontal="left" wrapText="1"/>
    </xf>
    <xf numFmtId="49" fontId="27" fillId="4" borderId="0" xfId="9" applyNumberFormat="1" applyFont="1" applyFill="1" applyBorder="1" applyAlignment="1">
      <alignment horizontal="left" wrapText="1"/>
    </xf>
    <xf numFmtId="0" fontId="27" fillId="4" borderId="0" xfId="9" applyNumberFormat="1" applyFont="1" applyFill="1" applyBorder="1" applyAlignment="1">
      <alignment horizontal="left" wrapText="1"/>
    </xf>
    <xf numFmtId="0" fontId="16" fillId="0" borderId="9" xfId="4" applyFont="1" applyBorder="1" applyAlignment="1">
      <alignment horizontal="center" vertical="center" wrapText="1"/>
    </xf>
    <xf numFmtId="0" fontId="28" fillId="4" borderId="0" xfId="4" applyFont="1" applyFill="1" applyAlignment="1">
      <alignment horizontal="left" wrapText="1"/>
    </xf>
    <xf numFmtId="0" fontId="28" fillId="0" borderId="0" xfId="4" applyFont="1" applyAlignment="1">
      <alignment wrapText="1"/>
    </xf>
    <xf numFmtId="0" fontId="16" fillId="0" borderId="10" xfId="4" applyFont="1" applyBorder="1" applyAlignment="1">
      <alignment horizontal="center" vertical="center" wrapText="1"/>
    </xf>
    <xf numFmtId="0" fontId="16" fillId="0" borderId="11" xfId="4" applyFont="1" applyBorder="1" applyAlignment="1">
      <alignment horizontal="center" vertical="center" wrapText="1"/>
    </xf>
    <xf numFmtId="0" fontId="16" fillId="4" borderId="9" xfId="3" applyFont="1" applyFill="1" applyBorder="1" applyAlignment="1">
      <alignment horizontal="center" wrapText="1"/>
    </xf>
    <xf numFmtId="0" fontId="18" fillId="4" borderId="11" xfId="3" applyFont="1" applyFill="1" applyBorder="1" applyAlignment="1">
      <alignment horizontal="center"/>
    </xf>
    <xf numFmtId="0" fontId="9" fillId="0" borderId="0" xfId="6" applyFont="1" applyFill="1" applyBorder="1" applyAlignment="1" applyProtection="1">
      <alignment horizontal="justify" wrapText="1"/>
    </xf>
    <xf numFmtId="164" fontId="16" fillId="4" borderId="0" xfId="4" applyNumberFormat="1" applyFont="1" applyFill="1" applyBorder="1" applyAlignment="1">
      <alignment horizontal="left" wrapText="1"/>
    </xf>
    <xf numFmtId="1" fontId="16" fillId="0" borderId="16" xfId="9" applyNumberFormat="1" applyFont="1" applyFill="1" applyBorder="1" applyAlignment="1">
      <alignment horizontal="center" vertical="center" wrapText="1"/>
    </xf>
    <xf numFmtId="1" fontId="16" fillId="0" borderId="9" xfId="9" applyNumberFormat="1" applyFont="1" applyFill="1" applyBorder="1" applyAlignment="1">
      <alignment horizontal="center" vertical="center" wrapText="1"/>
    </xf>
    <xf numFmtId="0" fontId="27" fillId="0" borderId="0" xfId="9" applyFont="1" applyFill="1" applyBorder="1" applyAlignment="1">
      <alignment horizontal="left" wrapText="1"/>
    </xf>
    <xf numFmtId="0" fontId="38" fillId="0" borderId="0" xfId="3" applyFont="1" applyFill="1" applyAlignment="1">
      <alignment horizontal="left" vertical="top" wrapText="1"/>
    </xf>
    <xf numFmtId="0" fontId="27" fillId="0" borderId="0" xfId="3" applyFont="1" applyAlignment="1">
      <alignment horizontal="left" wrapText="1"/>
    </xf>
    <xf numFmtId="0" fontId="27" fillId="0" borderId="0" xfId="4" applyFont="1" applyBorder="1" applyAlignment="1">
      <alignment horizontal="left" vertical="center" wrapText="1"/>
    </xf>
    <xf numFmtId="0" fontId="27" fillId="0" borderId="0" xfId="4" applyFont="1" applyBorder="1" applyAlignment="1">
      <alignment horizontal="left" vertical="center"/>
    </xf>
    <xf numFmtId="17" fontId="9" fillId="0" borderId="0" xfId="4" applyNumberFormat="1" applyFont="1" applyAlignment="1">
      <alignment horizontal="left" wrapText="1"/>
    </xf>
    <xf numFmtId="0" fontId="9" fillId="0" borderId="0" xfId="4" applyFont="1" applyAlignment="1">
      <alignment horizontal="left" wrapText="1"/>
    </xf>
    <xf numFmtId="0" fontId="42" fillId="0" borderId="0" xfId="8" applyFont="1" applyAlignment="1">
      <alignment horizontal="justify" vertical="top" wrapText="1" readingOrder="1"/>
    </xf>
    <xf numFmtId="0" fontId="41" fillId="0" borderId="0" xfId="8" applyFont="1" applyAlignment="1">
      <alignment horizontal="justify" vertical="top" wrapText="1"/>
    </xf>
    <xf numFmtId="0" fontId="45" fillId="0" borderId="0" xfId="21" applyFont="1" applyAlignment="1" applyProtection="1">
      <alignment horizontal="justify" vertical="top" wrapText="1"/>
    </xf>
    <xf numFmtId="0" fontId="15" fillId="0" borderId="0" xfId="22" applyFill="1" applyAlignment="1" applyProtection="1">
      <alignment horizontal="left" wrapText="1" indent="2"/>
    </xf>
    <xf numFmtId="0" fontId="3" fillId="0" borderId="0" xfId="4" applyFont="1" applyAlignment="1">
      <alignment horizontal="left" wrapText="1"/>
    </xf>
    <xf numFmtId="0" fontId="3" fillId="0" borderId="0" xfId="4" applyAlignment="1">
      <alignment horizontal="left" wrapText="1"/>
    </xf>
    <xf numFmtId="0" fontId="15" fillId="4" borderId="0" xfId="22" applyFill="1" applyAlignment="1" applyProtection="1">
      <alignment horizontal="left" vertical="top" wrapText="1" indent="2"/>
    </xf>
    <xf numFmtId="0" fontId="15" fillId="0" borderId="0" xfId="22" applyFill="1" applyAlignment="1" applyProtection="1">
      <alignment horizontal="left" vertical="top" wrapText="1" indent="2"/>
    </xf>
    <xf numFmtId="0" fontId="3" fillId="0" borderId="0" xfId="4" applyAlignment="1">
      <alignment horizontal="left" vertical="top" wrapText="1"/>
    </xf>
    <xf numFmtId="0" fontId="15" fillId="4" borderId="0" xfId="22" applyFill="1" applyBorder="1" applyAlignment="1" applyProtection="1">
      <alignment horizontal="left" vertical="top" wrapText="1" indent="2"/>
    </xf>
    <xf numFmtId="0" fontId="15" fillId="0" borderId="0" xfId="22" applyFill="1" applyBorder="1" applyAlignment="1" applyProtection="1">
      <alignment horizontal="left" vertical="top" wrapText="1" indent="2"/>
    </xf>
    <xf numFmtId="0" fontId="15" fillId="0" borderId="0" xfId="22" applyFont="1" applyFill="1" applyAlignment="1" applyProtection="1">
      <alignment horizontal="left" wrapText="1" indent="2"/>
    </xf>
    <xf numFmtId="0" fontId="15" fillId="0" borderId="0" xfId="22" applyAlignment="1" applyProtection="1">
      <alignment horizontal="left" wrapText="1" indent="2"/>
    </xf>
    <xf numFmtId="0" fontId="3" fillId="0" borderId="0" xfId="4" applyAlignment="1">
      <alignment horizontal="left" wrapText="1" indent="2"/>
    </xf>
    <xf numFmtId="0" fontId="3" fillId="0" borderId="0" xfId="4" applyFont="1" applyFill="1" applyBorder="1" applyAlignment="1">
      <alignment horizontal="left" wrapText="1"/>
    </xf>
    <xf numFmtId="0" fontId="3" fillId="0" borderId="0" xfId="4" applyFill="1" applyAlignment="1">
      <alignment horizontal="left" wrapText="1"/>
    </xf>
    <xf numFmtId="0" fontId="15" fillId="0" borderId="0" xfId="22" applyFill="1" applyAlignment="1" applyProtection="1">
      <alignment horizontal="left"/>
    </xf>
    <xf numFmtId="0" fontId="15" fillId="0" borderId="0" xfId="22" applyAlignment="1" applyProtection="1">
      <alignment horizontal="left"/>
    </xf>
    <xf numFmtId="0" fontId="15" fillId="0" borderId="0" xfId="22" applyFont="1" applyFill="1" applyAlignment="1" applyProtection="1">
      <alignment horizontal="left" indent="2"/>
    </xf>
    <xf numFmtId="0" fontId="15" fillId="0" borderId="0" xfId="22" applyAlignment="1" applyProtection="1"/>
    <xf numFmtId="0" fontId="15" fillId="4" borderId="0" xfId="22" applyFill="1" applyAlignment="1" applyProtection="1">
      <alignment horizontal="left"/>
    </xf>
    <xf numFmtId="0" fontId="15" fillId="0" borderId="0" xfId="22" applyFill="1" applyBorder="1" applyAlignment="1" applyProtection="1">
      <alignment horizontal="left" wrapText="1"/>
    </xf>
    <xf numFmtId="0" fontId="15" fillId="0" borderId="0" xfId="22" applyFill="1" applyAlignment="1" applyProtection="1">
      <alignment horizontal="left" wrapText="1"/>
    </xf>
    <xf numFmtId="0" fontId="3" fillId="0" borderId="0" xfId="4" applyNumberFormat="1" applyAlignment="1">
      <alignment horizontal="center"/>
    </xf>
    <xf numFmtId="0" fontId="3" fillId="0" borderId="0" xfId="4" applyNumberFormat="1" applyFill="1" applyBorder="1" applyAlignment="1">
      <alignment horizontal="center"/>
    </xf>
    <xf numFmtId="17" fontId="3" fillId="0" borderId="0" xfId="4" applyNumberFormat="1" applyAlignment="1">
      <alignment horizontal="center" vertical="center"/>
    </xf>
    <xf numFmtId="0" fontId="3" fillId="0" borderId="0" xfId="4" applyAlignment="1">
      <alignment horizontal="center"/>
    </xf>
    <xf numFmtId="168" fontId="3" fillId="0" borderId="0" xfId="4" applyNumberFormat="1" applyAlignment="1">
      <alignment horizontal="center"/>
    </xf>
    <xf numFmtId="0" fontId="3" fillId="0" borderId="0" xfId="4" applyNumberFormat="1" applyFill="1" applyBorder="1" applyAlignment="1">
      <alignment horizontal="center" vertical="center" wrapText="1"/>
    </xf>
    <xf numFmtId="168" fontId="3" fillId="0" borderId="0" xfId="4" applyNumberFormat="1" applyFill="1" applyBorder="1" applyAlignment="1">
      <alignment horizontal="center"/>
    </xf>
    <xf numFmtId="1" fontId="3" fillId="0" borderId="0" xfId="4" applyNumberFormat="1" applyAlignment="1">
      <alignment horizontal="left" vertical="top"/>
    </xf>
    <xf numFmtId="0" fontId="16" fillId="4" borderId="0" xfId="9" applyFont="1" applyFill="1" applyAlignment="1"/>
  </cellXfs>
  <cellStyles count="24">
    <cellStyle name="Hyperlink 3 3" xfId="19"/>
    <cellStyle name="Link" xfId="6" builtinId="8"/>
    <cellStyle name="Link 2" xfId="21"/>
    <cellStyle name="Link 2 2" xfId="22"/>
    <cellStyle name="Link 3" xfId="7"/>
    <cellStyle name="Link 4" xfId="17"/>
    <cellStyle name="Standard" xfId="0" builtinId="0"/>
    <cellStyle name="Standard 2 10" xfId="23"/>
    <cellStyle name="Standard 2 2 2" xfId="4"/>
    <cellStyle name="Standard 2 2 5" xfId="8"/>
    <cellStyle name="Standard 2 3" xfId="3"/>
    <cellStyle name="Standard 2 7" xfId="20"/>
    <cellStyle name="Standard 24" xfId="18"/>
    <cellStyle name="Standard 3" xfId="10"/>
    <cellStyle name="Standard 3 4" xfId="15"/>
    <cellStyle name="Standard 4 2" xfId="11"/>
    <cellStyle name="Standard 6" xfId="13"/>
    <cellStyle name="Standard 8" xfId="2"/>
    <cellStyle name="Standard 8 2" xfId="16"/>
    <cellStyle name="Standard_Entwurf_Kreisheft_18_08_2009" xfId="1"/>
    <cellStyle name="Standard_qheftd" xfId="9"/>
    <cellStyle name="Standard_qheftd 2" xfId="12"/>
    <cellStyle name="Standard_Vorlage Infoseite" xfId="5"/>
    <cellStyle name="Standard_Vorlage Publikation"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1" Type="http://schemas.openxmlformats.org/officeDocument/2006/relationships/image" Target="../media/image6.png"/></Relationships>
</file>

<file path=xl/charts/_rels/chart2.xml.rels><?xml version="1.0" encoding="UTF-8" standalone="yes"?>
<Relationships xmlns="http://schemas.openxmlformats.org/package/2006/relationships"><Relationship Id="rId1" Type="http://schemas.openxmlformats.org/officeDocument/2006/relationships/image" Target="../media/image6.png"/></Relationships>
</file>

<file path=xl/charts/_rels/chart3.xml.rels><?xml version="1.0" encoding="UTF-8" standalone="yes"?>
<Relationships xmlns="http://schemas.openxmlformats.org/package/2006/relationships"><Relationship Id="rId1" Type="http://schemas.openxmlformats.org/officeDocument/2006/relationships/image" Target="../media/image6.png"/></Relationships>
</file>

<file path=xl/charts/_rels/chart4.xml.rels><?xml version="1.0" encoding="UTF-8" standalone="yes"?>
<Relationships xmlns="http://schemas.openxmlformats.org/package/2006/relationships"><Relationship Id="rId1" Type="http://schemas.openxmlformats.org/officeDocument/2006/relationships/image" Target="../media/image6.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78131634819531E-2"/>
          <c:y val="3.40135455096085E-2"/>
          <c:w val="0.90764331210191085"/>
          <c:h val="0.93878174679625559"/>
        </c:manualLayout>
      </c:layout>
      <c:barChart>
        <c:barDir val="bar"/>
        <c:grouping val="clustered"/>
        <c:varyColors val="0"/>
        <c:ser>
          <c:idx val="0"/>
          <c:order val="0"/>
          <c:spPr>
            <a:solidFill>
              <a:srgbClr val="969696"/>
            </a:solidFill>
            <a:ln w="25400">
              <a:noFill/>
            </a:ln>
          </c:spPr>
          <c:invertIfNegative val="0"/>
          <c:dLbls>
            <c:dLbl>
              <c:idx val="0"/>
              <c:tx>
                <c:strRef>
                  <c:f>Daten_Diagramme!$D$6</c:f>
                  <c:strCache>
                    <c:ptCount val="1"/>
                    <c:pt idx="0">
                      <c:v>-0.7</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{E53AFF59-F02B-4C54-89AA-45D879A5CAE3}</c15:txfldGUID>
                      <c15:f>Daten_Diagramme!$D$6</c15:f>
                      <c15:dlblFieldTableCache>
                        <c:ptCount val="1"/>
                        <c:pt idx="0">
                          <c:v>-0.7</c:v>
                        </c:pt>
                      </c15:dlblFieldTableCache>
                    </c15:dlblFTEntry>
                  </c15:dlblFieldTable>
                  <c15:showDataLabelsRange val="0"/>
                </c:ext>
                <c:ext xmlns:c16="http://schemas.microsoft.com/office/drawing/2014/chart" uri="{C3380CC4-5D6E-409C-BE32-E72D297353CC}">
                  <c16:uniqueId val="{00000000-4B85-4B19-93B2-0E0EAC6A39DE}"/>
                </c:ext>
              </c:extLst>
            </c:dLbl>
            <c:dLbl>
              <c:idx val="1"/>
              <c:tx>
                <c:strRef>
                  <c:f>Daten_Diagramme!$D$7</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{187681B1-6FA1-4DBA-8118-F8B7ADA99919}</c15:txfldGUID>
                      <c15:f>Daten_Diagramme!$D$7</c15:f>
                      <c15:dlblFieldTableCache>
                        <c:ptCount val="1"/>
                        <c:pt idx="0">
                          <c:v>0.0</c:v>
                        </c:pt>
                      </c15:dlblFieldTableCache>
                    </c15:dlblFTEntry>
                  </c15:dlblFieldTable>
                  <c15:showDataLabelsRange val="0"/>
                </c:ext>
                <c:ext xmlns:c16="http://schemas.microsoft.com/office/drawing/2014/chart" uri="{C3380CC4-5D6E-409C-BE32-E72D297353CC}">
                  <c16:uniqueId val="{00000001-4B85-4B19-93B2-0E0EAC6A39DE}"/>
                </c:ext>
              </c:extLst>
            </c:dLbl>
            <c:dLbl>
              <c:idx val="2"/>
              <c:tx>
                <c:strRef>
                  <c:f>Daten_Diagramme!$D$8</c:f>
                  <c:strCache>
                    <c:ptCount val="1"/>
                    <c:pt idx="0">
                      <c:v>1.1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{2B7CC6B0-1E3A-4825-8EC4-14ADC434033E}</c15:txfldGUID>
                      <c15:f>Daten_Diagramme!$D$8</c15:f>
                      <c15:dlblFieldTableCache>
                        <c:ptCount val="1"/>
                        <c:pt idx="0">
                          <c:v>1.1</c:v>
                        </c:pt>
                      </c15:dlblFieldTableCache>
                    </c15:dlblFTEntry>
                  </c15:dlblFieldTable>
                  <c15:showDataLabelsRange val="0"/>
                </c:ext>
                <c:ext xmlns:c16="http://schemas.microsoft.com/office/drawing/2014/chart" uri="{C3380CC4-5D6E-409C-BE32-E72D297353CC}">
                  <c16:uniqueId val="{00000002-4B85-4B19-93B2-0E0EAC6A39DE}"/>
                </c:ext>
              </c:extLst>
            </c:dLbl>
            <c:dLbl>
              <c:idx val="3"/>
              <c:tx>
                <c:strRef>
                  <c:f>Daten_Diagramme!$D$9</c:f>
                  <c:strCache>
                    <c:ptCount val="1"/>
                    <c:pt idx="0">
                      <c:v>1.6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{C461C1B8-3FD6-4136-A0E7-C2AAD3D9D332}</c15:txfldGUID>
                      <c15:f>Daten_Diagramme!$D$9</c15:f>
                      <c15:dlblFieldTableCache>
                        <c:ptCount val="1"/>
                        <c:pt idx="0">
                          <c:v>1.6</c:v>
                        </c:pt>
                      </c15:dlblFieldTableCache>
                    </c15:dlblFTEntry>
                  </c15:dlblFieldTable>
                  <c15:showDataLabelsRange val="0"/>
                </c:ext>
                <c:ext xmlns:c16="http://schemas.microsoft.com/office/drawing/2014/chart" uri="{C3380CC4-5D6E-409C-BE32-E72D297353CC}">
                  <c16:uniqueId val="{00000003-4B85-4B19-93B2-0E0EAC6A39DE}"/>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Daten_Diagramme!$B$6:$B$9</c:f>
              <c:numCache>
                <c:formatCode>#,#00</c:formatCode>
                <c:ptCount val="4"/>
                <c:pt idx="0">
                  <c:v>-0.70732324830685489</c:v>
                </c:pt>
                <c:pt idx="1">
                  <c:v>4.0672077930204213E-2</c:v>
                </c:pt>
                <c:pt idx="2">
                  <c:v>1.1370992452329534</c:v>
                </c:pt>
                <c:pt idx="3">
                  <c:v>1.6338006538926351</c:v>
                </c:pt>
              </c:numCache>
            </c:numRef>
          </c:val>
          <c:extLst>
            <c:ext xmlns:c16="http://schemas.microsoft.com/office/drawing/2014/chart" uri="{C3380CC4-5D6E-409C-BE32-E72D297353CC}">
              <c16:uniqueId val="{00000004-4B85-4B19-93B2-0E0EAC6A39DE}"/>
            </c:ext>
          </c:extLst>
        </c:ser>
        <c:ser>
          <c:idx val="1"/>
          <c:order val="1"/>
          <c:spPr>
            <a:noFill/>
            <a:ln w="25400">
              <a:noFill/>
            </a:ln>
          </c:spPr>
          <c:invertIfNegative val="0"/>
          <c:dLbls>
            <c:dLbl>
              <c:idx val="0"/>
              <c:tx>
                <c:strRef>
                  <c:f>Daten_Diagramme!$F$6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{30BD1A33-D31B-4561-9E9E-0A11ADEDFB85}</c15:txfldGUID>
                      <c15:f>Daten_Diagramme!$F$6</c15:f>
                      <c15:dlblFieldTableCache>
                        <c:ptCount val="1"/>
                      </c15:dlblFieldTableCache>
                    </c15:dlblFTEntry>
                  </c15:dlblFieldTable>
                  <c15:showDataLabelsRange val="0"/>
                </c:ext>
                <c:ext xmlns:c16="http://schemas.microsoft.com/office/drawing/2014/chart" uri="{C3380CC4-5D6E-409C-BE32-E72D297353CC}">
                  <c16:uniqueId val="{00000005-4B85-4B19-93B2-0E0EAC6A39DE}"/>
                </c:ext>
              </c:extLst>
            </c:dLbl>
            <c:dLbl>
              <c:idx val="1"/>
              <c:tx>
                <c:strRef>
                  <c:f>Daten_Diagramme!$F$7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{3B88B08F-D3AB-436C-A215-E8A358B35899}</c15:txfldGUID>
                      <c15:f>Daten_Diagramme!$F$7</c15:f>
                      <c15:dlblFieldTableCache>
                        <c:ptCount val="1"/>
                      </c15:dlblFieldTableCache>
                    </c15:dlblFTEntry>
                  </c15:dlblFieldTable>
                  <c15:showDataLabelsRange val="0"/>
                </c:ext>
                <c:ext xmlns:c16="http://schemas.microsoft.com/office/drawing/2014/chart" uri="{C3380CC4-5D6E-409C-BE32-E72D297353CC}">
                  <c16:uniqueId val="{00000006-4B85-4B19-93B2-0E0EAC6A39DE}"/>
                </c:ext>
              </c:extLst>
            </c:dLbl>
            <c:dLbl>
              <c:idx val="2"/>
              <c:tx>
                <c:strRef>
                  <c:f>Daten_Diagramme!$F$8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{22D4FA7E-3710-44F6-A95C-A00E8F2FADDC}</c15:txfldGUID>
                      <c15:f>Daten_Diagramme!$F$8</c15:f>
                      <c15:dlblFieldTableCache>
                        <c:ptCount val="1"/>
                      </c15:dlblFieldTableCache>
                    </c15:dlblFTEntry>
                  </c15:dlblFieldTable>
                  <c15:showDataLabelsRange val="0"/>
                </c:ext>
                <c:ext xmlns:c16="http://schemas.microsoft.com/office/drawing/2014/chart" uri="{C3380CC4-5D6E-409C-BE32-E72D297353CC}">
                  <c16:uniqueId val="{00000007-4B85-4B19-93B2-0E0EAC6A39DE}"/>
                </c:ext>
              </c:extLst>
            </c:dLbl>
            <c:dLbl>
              <c:idx val="3"/>
              <c:tx>
                <c:strRef>
                  <c:f>Daten_Diagramme!$F$9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{599AE617-F4B7-4BB4-9FCC-F60CDDCFA85B}</c15:txfldGUID>
                      <c15:f>Daten_Diagramme!$F$9</c15:f>
                      <c15:dlblFieldTableCache>
                        <c:ptCount val="1"/>
                      </c15:dlblFieldTableCache>
                    </c15:dlblFTEntry>
                  </c15:dlblFieldTable>
                  <c15:showDataLabelsRange val="0"/>
                </c:ext>
                <c:ext xmlns:c16="http://schemas.microsoft.com/office/drawing/2014/chart" uri="{C3380CC4-5D6E-409C-BE32-E72D297353CC}">
                  <c16:uniqueId val="{00000008-4B85-4B19-93B2-0E0EAC6A39DE}"/>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Daten_Diagramme!$H$6:$H$9</c:f>
              <c:numCache>
                <c:formatCode>#,#00</c:formatCode>
                <c:ptCount val="4"/>
                <c:pt idx="0">
                  <c:v>0</c:v>
                </c:pt>
                <c:pt idx="1">
                  <c:v>0</c:v>
                </c:pt>
                <c:pt idx="2">
                  <c:v>0</c:v>
                </c:pt>
                <c:pt idx="3">
                  <c:v>0</c:v>
                </c:pt>
              </c:numCache>
            </c:numRef>
          </c:val>
          <c:extLst>
            <c:ext xmlns:c16="http://schemas.microsoft.com/office/drawing/2014/chart" uri="{C3380CC4-5D6E-409C-BE32-E72D297353CC}">
              <c16:uniqueId val="{00000009-4B85-4B19-93B2-0E0EAC6A39DE}"/>
            </c:ext>
          </c:extLst>
        </c:ser>
        <c:dLbls>
          <c:showLegendKey val="0"/>
          <c:showVal val="1"/>
          <c:showCatName val="0"/>
          <c:showSerName val="0"/>
          <c:showPercent val="0"/>
          <c:showBubbleSize val="0"/>
        </c:dLbls>
        <c:gapWidth val="100"/>
        <c:overlap val="100"/>
        <c:axId val="296103672"/>
        <c:axId val="296104064"/>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Daten_Diagramme!$K$6:$K$9</c:f>
              <c:numCache>
                <c:formatCode>General</c:formatCode>
                <c:ptCount val="4"/>
                <c:pt idx="0">
                  <c:v>#N/A</c:v>
                </c:pt>
                <c:pt idx="1">
                  <c:v>#N/A</c:v>
                </c:pt>
                <c:pt idx="2">
                  <c:v>#N/A</c:v>
                </c:pt>
                <c:pt idx="3">
                  <c:v>#N/A</c:v>
                </c:pt>
              </c:numCache>
            </c:numRef>
          </c:xVal>
          <c:yVal>
            <c:numRef>
              <c:f>Daten_Diagramme!$J$6:$J$9</c:f>
              <c:numCache>
                <c:formatCode>General</c:formatCode>
                <c:ptCount val="4"/>
                <c:pt idx="0">
                  <c:v>#N/A</c:v>
                </c:pt>
                <c:pt idx="1">
                  <c:v>#N/A</c:v>
                </c:pt>
                <c:pt idx="2">
                  <c:v>#N/A</c:v>
                </c:pt>
                <c:pt idx="3">
                  <c:v>#N/A</c:v>
                </c:pt>
              </c:numCache>
            </c:numRef>
          </c:yVal>
          <c:smooth val="0"/>
          <c:extLst>
            <c:ext xmlns:c16="http://schemas.microsoft.com/office/drawing/2014/chart" uri="{C3380CC4-5D6E-409C-BE32-E72D297353CC}">
              <c16:uniqueId val="{0000000A-4B85-4B19-93B2-0E0EAC6A39DE}"/>
            </c:ext>
          </c:extLst>
        </c:ser>
        <c:dLbls>
          <c:showLegendKey val="0"/>
          <c:showVal val="1"/>
          <c:showCatName val="0"/>
          <c:showSerName val="0"/>
          <c:showPercent val="0"/>
          <c:showBubbleSize val="0"/>
        </c:dLbls>
        <c:axId val="296104456"/>
        <c:axId val="296104848"/>
      </c:scatterChart>
      <c:catAx>
        <c:axId val="296103672"/>
        <c:scaling>
          <c:orientation val="maxMin"/>
        </c:scaling>
        <c:delete val="0"/>
        <c:axPos val="l"/>
        <c:majorTickMark val="none"/>
        <c:minorTickMark val="none"/>
        <c:tickLblPos val="none"/>
        <c:spPr>
          <a:ln w="3175">
            <a:solidFill>
              <a:srgbClr val="000000"/>
            </a:solidFill>
            <a:prstDash val="solid"/>
          </a:ln>
        </c:spPr>
        <c:crossAx val="296104064"/>
        <c:crosses val="autoZero"/>
        <c:auto val="1"/>
        <c:lblAlgn val="ctr"/>
        <c:lblOffset val="100"/>
        <c:tickMarkSkip val="1"/>
        <c:noMultiLvlLbl val="0"/>
      </c:catAx>
      <c:valAx>
        <c:axId val="296104064"/>
        <c:scaling>
          <c:orientation val="minMax"/>
          <c:max val="50"/>
          <c:min val="-50"/>
        </c:scaling>
        <c:delete val="1"/>
        <c:axPos val="t"/>
        <c:numFmt formatCode="#,#00" sourceLinked="1"/>
        <c:majorTickMark val="out"/>
        <c:minorTickMark val="none"/>
        <c:tickLblPos val="none"/>
        <c:crossAx val="296103672"/>
        <c:crosses val="autoZero"/>
        <c:crossBetween val="between"/>
        <c:majorUnit val="10"/>
        <c:minorUnit val="5"/>
      </c:valAx>
      <c:valAx>
        <c:axId val="296104456"/>
        <c:scaling>
          <c:orientation val="minMax"/>
        </c:scaling>
        <c:delete val="1"/>
        <c:axPos val="t"/>
        <c:numFmt formatCode="General" sourceLinked="1"/>
        <c:majorTickMark val="out"/>
        <c:minorTickMark val="none"/>
        <c:tickLblPos val="none"/>
        <c:crossAx val="296104848"/>
        <c:crossesAt val="40"/>
        <c:crossBetween val="midCat"/>
      </c:valAx>
      <c:valAx>
        <c:axId val="296104848"/>
        <c:scaling>
          <c:orientation val="maxMin"/>
          <c:max val="40"/>
          <c:min val="0"/>
        </c:scaling>
        <c:delete val="1"/>
        <c:axPos val="r"/>
        <c:numFmt formatCode="General" sourceLinked="1"/>
        <c:majorTickMark val="out"/>
        <c:minorTickMark val="none"/>
        <c:tickLblPos val="none"/>
        <c:crossAx val="296104456"/>
        <c:crosses val="max"/>
        <c:crossBetween val="midCat"/>
        <c:majorUnit val="10"/>
        <c:minorUnit val="5"/>
      </c:valAx>
    </c:plotArea>
    <c:plotVisOnly val="1"/>
    <c:dispBlanksAs val="gap"/>
    <c:showDLblsOverMax val="0"/>
  </c:chart>
  <c:spPr>
    <a:noFill/>
    <a:ln w="9525">
      <a:noFill/>
    </a:ln>
  </c:spPr>
  <c:txPr>
    <a:bodyPr/>
    <a:lstStyle/>
    <a:p>
      <a:pPr>
        <a:defRPr sz="35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770700636942734E-2"/>
          <c:y val="3.4013831405661492E-2"/>
          <c:w val="0.90764331210191085"/>
          <c:h val="0.93878174679625559"/>
        </c:manualLayout>
      </c:layout>
      <c:barChart>
        <c:barDir val="bar"/>
        <c:grouping val="clustered"/>
        <c:varyColors val="0"/>
        <c:ser>
          <c:idx val="0"/>
          <c:order val="0"/>
          <c:spPr>
            <a:solidFill>
              <a:srgbClr val="969696"/>
            </a:solidFill>
            <a:ln w="25400">
              <a:noFill/>
            </a:ln>
          </c:spPr>
          <c:invertIfNegative val="0"/>
          <c:dLbls>
            <c:dLbl>
              <c:idx val="0"/>
              <c:tx>
                <c:strRef>
                  <c:f>Daten_Diagramme!$E$6</c:f>
                  <c:strCache>
                    <c:ptCount val="1"/>
                    <c:pt idx="0">
                      <c:v>-2.2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{74C3D9B8-8E4C-41D3-BFD7-D0C5DB094E45}</c15:txfldGUID>
                      <c15:f>Daten_Diagramme!$E$6</c15:f>
                      <c15:dlblFieldTableCache>
                        <c:ptCount val="1"/>
                        <c:pt idx="0">
                          <c:v>-2.2</c:v>
                        </c:pt>
                      </c15:dlblFieldTableCache>
                    </c15:dlblFTEntry>
                  </c15:dlblFieldTable>
                  <c15:showDataLabelsRange val="0"/>
                </c:ext>
                <c:ext xmlns:c16="http://schemas.microsoft.com/office/drawing/2014/chart" uri="{C3380CC4-5D6E-409C-BE32-E72D297353CC}">
                  <c16:uniqueId val="{00000000-0DDB-4040-875A-0BFB5D78CC43}"/>
                </c:ext>
              </c:extLst>
            </c:dLbl>
            <c:dLbl>
              <c:idx val="1"/>
              <c:tx>
                <c:strRef>
                  <c:f>Daten_Diagramme!$E$7</c:f>
                  <c:strCache>
                    <c:ptCount val="1"/>
                    <c:pt idx="0">
                      <c:v>0.4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{13A64483-0290-4EEA-A21E-C2ABDE026A13}</c15:txfldGUID>
                      <c15:f>Daten_Diagramme!$E$7</c15:f>
                      <c15:dlblFieldTableCache>
                        <c:ptCount val="1"/>
                        <c:pt idx="0">
                          <c:v>0.4</c:v>
                        </c:pt>
                      </c15:dlblFieldTableCache>
                    </c15:dlblFTEntry>
                  </c15:dlblFieldTable>
                  <c15:showDataLabelsRange val="0"/>
                </c:ext>
                <c:ext xmlns:c16="http://schemas.microsoft.com/office/drawing/2014/chart" uri="{C3380CC4-5D6E-409C-BE32-E72D297353CC}">
                  <c16:uniqueId val="{00000001-0DDB-4040-875A-0BFB5D78CC43}"/>
                </c:ext>
              </c:extLst>
            </c:dLbl>
            <c:dLbl>
              <c:idx val="2"/>
              <c:tx>
                <c:strRef>
                  <c:f>Daten_Diagramme!$E$8</c:f>
                  <c:strCache>
                    <c:ptCount val="1"/>
                    <c:pt idx="0">
                      <c:v>0.8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{69A4F82A-329C-435B-B517-2A0E3C11F8E3}</c15:txfldGUID>
                      <c15:f>Daten_Diagramme!$E$8</c15:f>
                      <c15:dlblFieldTableCache>
                        <c:ptCount val="1"/>
                        <c:pt idx="0">
                          <c:v>0.8</c:v>
                        </c:pt>
                      </c15:dlblFieldTableCache>
                    </c15:dlblFTEntry>
                  </c15:dlblFieldTable>
                  <c15:showDataLabelsRange val="0"/>
                </c:ext>
                <c:ext xmlns:c16="http://schemas.microsoft.com/office/drawing/2014/chart" uri="{C3380CC4-5D6E-409C-BE32-E72D297353CC}">
                  <c16:uniqueId val="{00000002-0DDB-4040-875A-0BFB5D78CC43}"/>
                </c:ext>
              </c:extLst>
            </c:dLbl>
            <c:dLbl>
              <c:idx val="3"/>
              <c:tx>
                <c:strRef>
                  <c:f>Daten_Diagramme!$E$9</c:f>
                  <c:strCache>
                    <c:ptCount val="1"/>
                    <c:pt idx="0">
                      <c:v>0.3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{249915B2-231C-455F-A322-A09E11184D78}</c15:txfldGUID>
                      <c15:f>Daten_Diagramme!$E$9</c15:f>
                      <c15:dlblFieldTableCache>
                        <c:ptCount val="1"/>
                        <c:pt idx="0">
                          <c:v>0.3</c:v>
                        </c:pt>
                      </c15:dlblFieldTableCache>
                    </c15:dlblFTEntry>
                  </c15:dlblFieldTable>
                  <c15:showDataLabelsRange val="0"/>
                </c:ext>
                <c:ext xmlns:c16="http://schemas.microsoft.com/office/drawing/2014/chart" uri="{C3380CC4-5D6E-409C-BE32-E72D297353CC}">
                  <c16:uniqueId val="{00000003-0DDB-4040-875A-0BFB5D78CC43}"/>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Daten_Diagramme!$C$6:$C$9</c:f>
              <c:numCache>
                <c:formatCode>#,#00</c:formatCode>
                <c:ptCount val="4"/>
                <c:pt idx="0">
                  <c:v>-2.1959009848283206</c:v>
                </c:pt>
                <c:pt idx="1">
                  <c:v>0.37270586403534378</c:v>
                </c:pt>
                <c:pt idx="2">
                  <c:v>0.75352717289000914</c:v>
                </c:pt>
                <c:pt idx="3">
                  <c:v>0.26989936681011645</c:v>
                </c:pt>
              </c:numCache>
            </c:numRef>
          </c:val>
          <c:extLst>
            <c:ext xmlns:c16="http://schemas.microsoft.com/office/drawing/2014/chart" uri="{C3380CC4-5D6E-409C-BE32-E72D297353CC}">
              <c16:uniqueId val="{00000004-0DDB-4040-875A-0BFB5D78CC43}"/>
            </c:ext>
          </c:extLst>
        </c:ser>
        <c:ser>
          <c:idx val="1"/>
          <c:order val="1"/>
          <c:spPr>
            <a:noFill/>
            <a:ln w="25400">
              <a:noFill/>
            </a:ln>
          </c:spPr>
          <c:invertIfNegative val="0"/>
          <c:dLbls>
            <c:dLbl>
              <c:idx val="0"/>
              <c:tx>
                <c:strRef>
                  <c:f>Daten_Diagramme!$G$6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{B3494FDA-4D9F-4356-AFDD-D24216E62E4E}</c15:txfldGUID>
                      <c15:f>Daten_Diagramme!$G$6</c15:f>
                      <c15:dlblFieldTableCache>
                        <c:ptCount val="1"/>
                      </c15:dlblFieldTableCache>
                    </c15:dlblFTEntry>
                  </c15:dlblFieldTable>
                  <c15:showDataLabelsRange val="0"/>
                </c:ext>
                <c:ext xmlns:c16="http://schemas.microsoft.com/office/drawing/2014/chart" uri="{C3380CC4-5D6E-409C-BE32-E72D297353CC}">
                  <c16:uniqueId val="{00000005-0DDB-4040-875A-0BFB5D78CC43}"/>
                </c:ext>
              </c:extLst>
            </c:dLbl>
            <c:dLbl>
              <c:idx val="1"/>
              <c:tx>
                <c:strRef>
                  <c:f>Daten_Diagramme!$G$7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{416171CE-7B62-4B78-B96E-3CA0E5D08FE7}</c15:txfldGUID>
                      <c15:f>Daten_Diagramme!$G$7</c15:f>
                      <c15:dlblFieldTableCache>
                        <c:ptCount val="1"/>
                      </c15:dlblFieldTableCache>
                    </c15:dlblFTEntry>
                  </c15:dlblFieldTable>
                  <c15:showDataLabelsRange val="0"/>
                </c:ext>
                <c:ext xmlns:c16="http://schemas.microsoft.com/office/drawing/2014/chart" uri="{C3380CC4-5D6E-409C-BE32-E72D297353CC}">
                  <c16:uniqueId val="{00000006-0DDB-4040-875A-0BFB5D78CC43}"/>
                </c:ext>
              </c:extLst>
            </c:dLbl>
            <c:dLbl>
              <c:idx val="2"/>
              <c:tx>
                <c:strRef>
                  <c:f>Daten_Diagramme!$G$8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{F9E4130C-3EAB-41B8-B960-FFF894598478}</c15:txfldGUID>
                      <c15:f>Daten_Diagramme!$G$8</c15:f>
                      <c15:dlblFieldTableCache>
                        <c:ptCount val="1"/>
                      </c15:dlblFieldTableCache>
                    </c15:dlblFTEntry>
                  </c15:dlblFieldTable>
                  <c15:showDataLabelsRange val="0"/>
                </c:ext>
                <c:ext xmlns:c16="http://schemas.microsoft.com/office/drawing/2014/chart" uri="{C3380CC4-5D6E-409C-BE32-E72D297353CC}">
                  <c16:uniqueId val="{00000007-0DDB-4040-875A-0BFB5D78CC43}"/>
                </c:ext>
              </c:extLst>
            </c:dLbl>
            <c:dLbl>
              <c:idx val="3"/>
              <c:tx>
                <c:strRef>
                  <c:f>Daten_Diagramme!$G$9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{84EBA3AD-D240-4400-BD7B-01BBCEE416A0}</c15:txfldGUID>
                      <c15:f>Daten_Diagramme!$G$9</c15:f>
                      <c15:dlblFieldTableCache>
                        <c:ptCount val="1"/>
                      </c15:dlblFieldTableCache>
                    </c15:dlblFTEntry>
                  </c15:dlblFieldTable>
                  <c15:showDataLabelsRange val="0"/>
                </c:ext>
                <c:ext xmlns:c16="http://schemas.microsoft.com/office/drawing/2014/chart" uri="{C3380CC4-5D6E-409C-BE32-E72D297353CC}">
                  <c16:uniqueId val="{00000008-0DDB-4040-875A-0BFB5D78CC43}"/>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Daten_Diagramme!$I$6:$I$9</c:f>
              <c:numCache>
                <c:formatCode>#,#00</c:formatCode>
                <c:ptCount val="4"/>
                <c:pt idx="0">
                  <c:v>0</c:v>
                </c:pt>
                <c:pt idx="1">
                  <c:v>0</c:v>
                </c:pt>
                <c:pt idx="2">
                  <c:v>0</c:v>
                </c:pt>
                <c:pt idx="3">
                  <c:v>0</c:v>
                </c:pt>
              </c:numCache>
            </c:numRef>
          </c:val>
          <c:extLst>
            <c:ext xmlns:c16="http://schemas.microsoft.com/office/drawing/2014/chart" uri="{C3380CC4-5D6E-409C-BE32-E72D297353CC}">
              <c16:uniqueId val="{00000009-0DDB-4040-875A-0BFB5D78CC43}"/>
            </c:ext>
          </c:extLst>
        </c:ser>
        <c:dLbls>
          <c:showLegendKey val="0"/>
          <c:showVal val="1"/>
          <c:showCatName val="0"/>
          <c:showSerName val="0"/>
          <c:showPercent val="0"/>
          <c:showBubbleSize val="0"/>
        </c:dLbls>
        <c:gapWidth val="100"/>
        <c:overlap val="100"/>
        <c:axId val="296107200"/>
        <c:axId val="297289736"/>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Daten_Diagramme!$M$6:$M$9</c:f>
              <c:numCache>
                <c:formatCode>General</c:formatCode>
                <c:ptCount val="4"/>
                <c:pt idx="0">
                  <c:v>#N/A</c:v>
                </c:pt>
                <c:pt idx="1">
                  <c:v>#N/A</c:v>
                </c:pt>
                <c:pt idx="2">
                  <c:v>#N/A</c:v>
                </c:pt>
                <c:pt idx="3">
                  <c:v>#N/A</c:v>
                </c:pt>
              </c:numCache>
            </c:numRef>
          </c:xVal>
          <c:yVal>
            <c:numRef>
              <c:f>Daten_Diagramme!$L$6:$L$9</c:f>
              <c:numCache>
                <c:formatCode>General</c:formatCode>
                <c:ptCount val="4"/>
                <c:pt idx="0">
                  <c:v>#N/A</c:v>
                </c:pt>
                <c:pt idx="1">
                  <c:v>#N/A</c:v>
                </c:pt>
                <c:pt idx="2">
                  <c:v>#N/A</c:v>
                </c:pt>
                <c:pt idx="3">
                  <c:v>#N/A</c:v>
                </c:pt>
              </c:numCache>
            </c:numRef>
          </c:yVal>
          <c:smooth val="0"/>
          <c:extLst>
            <c:ext xmlns:c16="http://schemas.microsoft.com/office/drawing/2014/chart" uri="{C3380CC4-5D6E-409C-BE32-E72D297353CC}">
              <c16:uniqueId val="{0000000A-0DDB-4040-875A-0BFB5D78CC43}"/>
            </c:ext>
          </c:extLst>
        </c:ser>
        <c:dLbls>
          <c:showLegendKey val="0"/>
          <c:showVal val="1"/>
          <c:showCatName val="0"/>
          <c:showSerName val="0"/>
          <c:showPercent val="0"/>
          <c:showBubbleSize val="0"/>
        </c:dLbls>
        <c:axId val="297290128"/>
        <c:axId val="297290520"/>
      </c:scatterChart>
      <c:catAx>
        <c:axId val="296107200"/>
        <c:scaling>
          <c:orientation val="maxMin"/>
        </c:scaling>
        <c:delete val="0"/>
        <c:axPos val="l"/>
        <c:majorTickMark val="none"/>
        <c:minorTickMark val="none"/>
        <c:tickLblPos val="none"/>
        <c:spPr>
          <a:ln w="3175">
            <a:solidFill>
              <a:srgbClr val="000000"/>
            </a:solidFill>
            <a:prstDash val="solid"/>
          </a:ln>
        </c:spPr>
        <c:crossAx val="297289736"/>
        <c:crosses val="autoZero"/>
        <c:auto val="1"/>
        <c:lblAlgn val="ctr"/>
        <c:lblOffset val="100"/>
        <c:tickMarkSkip val="1"/>
        <c:noMultiLvlLbl val="0"/>
      </c:catAx>
      <c:valAx>
        <c:axId val="297289736"/>
        <c:scaling>
          <c:orientation val="minMax"/>
          <c:max val="50"/>
          <c:min val="-50"/>
        </c:scaling>
        <c:delete val="1"/>
        <c:axPos val="t"/>
        <c:numFmt formatCode="#,#00" sourceLinked="1"/>
        <c:majorTickMark val="out"/>
        <c:minorTickMark val="none"/>
        <c:tickLblPos val="none"/>
        <c:crossAx val="296107200"/>
        <c:crosses val="autoZero"/>
        <c:crossBetween val="between"/>
        <c:majorUnit val="10"/>
        <c:minorUnit val="5"/>
      </c:valAx>
      <c:valAx>
        <c:axId val="297290128"/>
        <c:scaling>
          <c:orientation val="minMax"/>
        </c:scaling>
        <c:delete val="1"/>
        <c:axPos val="b"/>
        <c:numFmt formatCode="General" sourceLinked="1"/>
        <c:majorTickMark val="out"/>
        <c:minorTickMark val="none"/>
        <c:tickLblPos val="none"/>
        <c:crossAx val="297290520"/>
        <c:crosses val="max"/>
        <c:crossBetween val="midCat"/>
      </c:valAx>
      <c:valAx>
        <c:axId val="297290520"/>
        <c:scaling>
          <c:orientation val="maxMin"/>
          <c:max val="40"/>
          <c:min val="0"/>
        </c:scaling>
        <c:delete val="1"/>
        <c:axPos val="r"/>
        <c:numFmt formatCode="General" sourceLinked="1"/>
        <c:majorTickMark val="out"/>
        <c:minorTickMark val="none"/>
        <c:tickLblPos val="none"/>
        <c:crossAx val="297290128"/>
        <c:crosses val="max"/>
        <c:crossBetween val="midCat"/>
        <c:majorUnit val="10"/>
        <c:minorUnit val="5"/>
      </c:valAx>
      <c:spPr>
        <a:noFill/>
        <a:ln w="25400">
          <a:noFill/>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585987261146924E-2"/>
          <c:y val="1.4231505644191103E-2"/>
          <c:w val="0.9140127388535032"/>
          <c:h val="0.98576853674540688"/>
        </c:manualLayout>
      </c:layout>
      <c:barChart>
        <c:barDir val="bar"/>
        <c:grouping val="clustered"/>
        <c:varyColors val="0"/>
        <c:ser>
          <c:idx val="0"/>
          <c:order val="0"/>
          <c:spPr>
            <a:solidFill>
              <a:srgbClr val="969696"/>
            </a:solidFill>
            <a:ln w="25400">
              <a:noFill/>
            </a:ln>
          </c:spPr>
          <c:invertIfNegative val="0"/>
          <c:dLbls>
            <c:dLbl>
              <c:idx val="0"/>
              <c:tx>
                <c:strRef>
                  <c:f>Daten_Diagramme!$D$14</c:f>
                  <c:strCache>
                    <c:ptCount val="1"/>
                    <c:pt idx="0">
                      <c:v>-0.7</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{EC91AF96-361E-4B1B-B6F4-B727782B5E30}</c15:txfldGUID>
                      <c15:f>Daten_Diagramme!$D$14</c15:f>
                      <c15:dlblFieldTableCache>
                        <c:ptCount val="1"/>
                        <c:pt idx="0">
                          <c:v>-0.7</c:v>
                        </c:pt>
                      </c15:dlblFieldTableCache>
                    </c15:dlblFTEntry>
                  </c15:dlblFieldTable>
                  <c15:showDataLabelsRange val="0"/>
                </c:ext>
                <c:ext xmlns:c16="http://schemas.microsoft.com/office/drawing/2014/chart" uri="{C3380CC4-5D6E-409C-BE32-E72D297353CC}">
                  <c16:uniqueId val="{00000000-DB06-4B28-AAF7-C749A31972EB}"/>
                </c:ext>
              </c:extLst>
            </c:dLbl>
            <c:dLbl>
              <c:idx val="1"/>
              <c:tx>
                <c:strRef>
                  <c:f>Daten_Diagramme!$D$15</c:f>
                  <c:strCache>
                    <c:ptCount val="1"/>
                    <c:pt idx="0">
                      <c:v>-0.3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{BA758BDE-BDFD-4A84-ABFF-A5E11278BC6E}</c15:txfldGUID>
                      <c15:f>Daten_Diagramme!$D$15</c15:f>
                      <c15:dlblFieldTableCache>
                        <c:ptCount val="1"/>
                        <c:pt idx="0">
                          <c:v>-0.3</c:v>
                        </c:pt>
                      </c15:dlblFieldTableCache>
                    </c15:dlblFTEntry>
                  </c15:dlblFieldTable>
                  <c15:showDataLabelsRange val="0"/>
                </c:ext>
                <c:ext xmlns:c16="http://schemas.microsoft.com/office/drawing/2014/chart" uri="{C3380CC4-5D6E-409C-BE32-E72D297353CC}">
                  <c16:uniqueId val="{00000001-DB06-4B28-AAF7-C749A31972EB}"/>
                </c:ext>
              </c:extLst>
            </c:dLbl>
            <c:dLbl>
              <c:idx val="2"/>
              <c:tx>
                <c:strRef>
                  <c:f>Daten_Diagramme!$D$16</c:f>
                  <c:strCache>
                    <c:ptCount val="1"/>
                    <c:pt idx="0">
                      <c:v>2.3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{0AE7D1F6-1C7A-427D-908D-98D942D3361B}</c15:txfldGUID>
                      <c15:f>Daten_Diagramme!$D$16</c15:f>
                      <c15:dlblFieldTableCache>
                        <c:ptCount val="1"/>
                        <c:pt idx="0">
                          <c:v>2.3</c:v>
                        </c:pt>
                      </c15:dlblFieldTableCache>
                    </c15:dlblFTEntry>
                  </c15:dlblFieldTable>
                  <c15:showDataLabelsRange val="0"/>
                </c:ext>
                <c:ext xmlns:c16="http://schemas.microsoft.com/office/drawing/2014/chart" uri="{C3380CC4-5D6E-409C-BE32-E72D297353CC}">
                  <c16:uniqueId val="{00000002-DB06-4B28-AAF7-C749A31972EB}"/>
                </c:ext>
              </c:extLst>
            </c:dLbl>
            <c:dLbl>
              <c:idx val="3"/>
              <c:tx>
                <c:strRef>
                  <c:f>Daten_Diagramme!$D$17</c:f>
                  <c:strCache>
                    <c:ptCount val="1"/>
                    <c:pt idx="0">
                      <c:v>-2.4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{56CFE77A-B365-4E74-9B46-C0F29CEC3607}</c15:txfldGUID>
                      <c15:f>Daten_Diagramme!$D$17</c15:f>
                      <c15:dlblFieldTableCache>
                        <c:ptCount val="1"/>
                        <c:pt idx="0">
                          <c:v>-2.4</c:v>
                        </c:pt>
                      </c15:dlblFieldTableCache>
                    </c15:dlblFTEntry>
                  </c15:dlblFieldTable>
                  <c15:showDataLabelsRange val="0"/>
                </c:ext>
                <c:ext xmlns:c16="http://schemas.microsoft.com/office/drawing/2014/chart" uri="{C3380CC4-5D6E-409C-BE32-E72D297353CC}">
                  <c16:uniqueId val="{00000003-DB06-4B28-AAF7-C749A31972EB}"/>
                </c:ext>
              </c:extLst>
            </c:dLbl>
            <c:dLbl>
              <c:idx val="4"/>
              <c:tx>
                <c:strRef>
                  <c:f>Daten_Diagramme!$D$18</c:f>
                  <c:strCache>
                    <c:ptCount val="1"/>
                    <c:pt idx="0">
                      <c:v>-1.6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{4ACE895F-CA17-4C40-845F-6CFADC578F08}</c15:txfldGUID>
                      <c15:f>Daten_Diagramme!$D$18</c15:f>
                      <c15:dlblFieldTableCache>
                        <c:ptCount val="1"/>
                        <c:pt idx="0">
                          <c:v>-1.6</c:v>
                        </c:pt>
                      </c15:dlblFieldTableCache>
                    </c15:dlblFTEntry>
                  </c15:dlblFieldTable>
                  <c15:showDataLabelsRange val="0"/>
                </c:ext>
                <c:ext xmlns:c16="http://schemas.microsoft.com/office/drawing/2014/chart" uri="{C3380CC4-5D6E-409C-BE32-E72D297353CC}">
                  <c16:uniqueId val="{00000004-DB06-4B28-AAF7-C749A31972EB}"/>
                </c:ext>
              </c:extLst>
            </c:dLbl>
            <c:dLbl>
              <c:idx val="5"/>
              <c:tx>
                <c:strRef>
                  <c:f>Daten_Diagramme!$D$19</c:f>
                  <c:strCache>
                    <c:ptCount val="1"/>
                    <c:pt idx="0">
                      <c:v>-3.0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{FA11DFD4-0458-44C1-BD3A-A1BF47E40550}</c15:txfldGUID>
                      <c15:f>Daten_Diagramme!$D$19</c15:f>
                      <c15:dlblFieldTableCache>
                        <c:ptCount val="1"/>
                        <c:pt idx="0">
                          <c:v>-3.0</c:v>
                        </c:pt>
                      </c15:dlblFieldTableCache>
                    </c15:dlblFTEntry>
                  </c15:dlblFieldTable>
                  <c15:showDataLabelsRange val="0"/>
                </c:ext>
                <c:ext xmlns:c16="http://schemas.microsoft.com/office/drawing/2014/chart" uri="{C3380CC4-5D6E-409C-BE32-E72D297353CC}">
                  <c16:uniqueId val="{00000005-DB06-4B28-AAF7-C749A31972EB}"/>
                </c:ext>
              </c:extLst>
            </c:dLbl>
            <c:dLbl>
              <c:idx val="6"/>
              <c:tx>
                <c:strRef>
                  <c:f>Daten_Diagramme!$D$20</c:f>
                  <c:strCache>
                    <c:ptCount val="1"/>
                    <c:pt idx="0">
                      <c:v>-1.7</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{AD174B47-41DC-43F3-85DA-9BEF07C560C1}</c15:txfldGUID>
                      <c15:f>Daten_Diagramme!$D$20</c15:f>
                      <c15:dlblFieldTableCache>
                        <c:ptCount val="1"/>
                        <c:pt idx="0">
                          <c:v>-1.7</c:v>
                        </c:pt>
                      </c15:dlblFieldTableCache>
                    </c15:dlblFTEntry>
                  </c15:dlblFieldTable>
                  <c15:showDataLabelsRange val="0"/>
                </c:ext>
                <c:ext xmlns:c16="http://schemas.microsoft.com/office/drawing/2014/chart" uri="{C3380CC4-5D6E-409C-BE32-E72D297353CC}">
                  <c16:uniqueId val="{00000006-DB06-4B28-AAF7-C749A31972EB}"/>
                </c:ext>
              </c:extLst>
            </c:dLbl>
            <c:dLbl>
              <c:idx val="7"/>
              <c:tx>
                <c:strRef>
                  <c:f>Daten_Diagramme!$D$21</c:f>
                  <c:strCache>
                    <c:ptCount val="1"/>
                    <c:pt idx="0">
                      <c:v>-2.3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{9132AEDF-040E-4015-89E0-E84CCB6DA60D}</c15:txfldGUID>
                      <c15:f>Daten_Diagramme!$D$21</c15:f>
                      <c15:dlblFieldTableCache>
                        <c:ptCount val="1"/>
                        <c:pt idx="0">
                          <c:v>-2.3</c:v>
                        </c:pt>
                      </c15:dlblFieldTableCache>
                    </c15:dlblFTEntry>
                  </c15:dlblFieldTable>
                  <c15:showDataLabelsRange val="0"/>
                </c:ext>
                <c:ext xmlns:c16="http://schemas.microsoft.com/office/drawing/2014/chart" uri="{C3380CC4-5D6E-409C-BE32-E72D297353CC}">
                  <c16:uniqueId val="{00000007-DB06-4B28-AAF7-C749A31972EB}"/>
                </c:ext>
              </c:extLst>
            </c:dLbl>
            <c:dLbl>
              <c:idx val="8"/>
              <c:tx>
                <c:strRef>
                  <c:f>Daten_Diagramme!$D$22</c:f>
                  <c:strCache>
                    <c:ptCount val="1"/>
                    <c:pt idx="0">
                      <c:v>-1.5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{55894E90-6F1E-4995-8F44-E3B986F5CE0A}</c15:txfldGUID>
                      <c15:f>Daten_Diagramme!$D$22</c15:f>
                      <c15:dlblFieldTableCache>
                        <c:ptCount val="1"/>
                        <c:pt idx="0">
                          <c:v>-1.5</c:v>
                        </c:pt>
                      </c15:dlblFieldTableCache>
                    </c15:dlblFTEntry>
                  </c15:dlblFieldTable>
                  <c15:showDataLabelsRange val="0"/>
                </c:ext>
                <c:ext xmlns:c16="http://schemas.microsoft.com/office/drawing/2014/chart" uri="{C3380CC4-5D6E-409C-BE32-E72D297353CC}">
                  <c16:uniqueId val="{00000008-DB06-4B28-AAF7-C749A31972EB}"/>
                </c:ext>
              </c:extLst>
            </c:dLbl>
            <c:dLbl>
              <c:idx val="9"/>
              <c:tx>
                <c:strRef>
                  <c:f>Daten_Diagramme!$D$23</c:f>
                  <c:strCache>
                    <c:ptCount val="1"/>
                    <c:pt idx="0">
                      <c:v>-4.7</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{C9AD0F1A-732C-4E38-889D-935D2F4E0EF6}</c15:txfldGUID>
                      <c15:f>Daten_Diagramme!$D$23</c15:f>
                      <c15:dlblFieldTableCache>
                        <c:ptCount val="1"/>
                        <c:pt idx="0">
                          <c:v>-4.7</c:v>
                        </c:pt>
                      </c15:dlblFieldTableCache>
                    </c15:dlblFTEntry>
                  </c15:dlblFieldTable>
                  <c15:showDataLabelsRange val="0"/>
                </c:ext>
                <c:ext xmlns:c16="http://schemas.microsoft.com/office/drawing/2014/chart" uri="{C3380CC4-5D6E-409C-BE32-E72D297353CC}">
                  <c16:uniqueId val="{00000009-DB06-4B28-AAF7-C749A31972EB}"/>
                </c:ext>
              </c:extLst>
            </c:dLbl>
            <c:dLbl>
              <c:idx val="10"/>
              <c:tx>
                <c:strRef>
                  <c:f>Daten_Diagramme!$D$24</c:f>
                  <c:strCache>
                    <c:ptCount val="1"/>
                    <c:pt idx="0">
                      <c:v>5.1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{788C53B4-1598-406F-AB9B-D72B933F6219}</c15:txfldGUID>
                      <c15:f>Daten_Diagramme!$D$24</c15:f>
                      <c15:dlblFieldTableCache>
                        <c:ptCount val="1"/>
                        <c:pt idx="0">
                          <c:v>5.1</c:v>
                        </c:pt>
                      </c15:dlblFieldTableCache>
                    </c15:dlblFTEntry>
                  </c15:dlblFieldTable>
                  <c15:showDataLabelsRange val="0"/>
                </c:ext>
                <c:ext xmlns:c16="http://schemas.microsoft.com/office/drawing/2014/chart" uri="{C3380CC4-5D6E-409C-BE32-E72D297353CC}">
                  <c16:uniqueId val="{0000000A-DB06-4B28-AAF7-C749A31972EB}"/>
                </c:ext>
              </c:extLst>
            </c:dLbl>
            <c:dLbl>
              <c:idx val="11"/>
              <c:tx>
                <c:strRef>
                  <c:f>Daten_Diagramme!$D$25</c:f>
                  <c:strCache>
                    <c:ptCount val="1"/>
                    <c:pt idx="0">
                      <c:v>-5.3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{FFAA5BC2-84DE-4A21-BB48-BF4B457EF45A}</c15:txfldGUID>
                      <c15:f>Daten_Diagramme!$D$25</c15:f>
                      <c15:dlblFieldTableCache>
                        <c:ptCount val="1"/>
                        <c:pt idx="0">
                          <c:v>-5.3</c:v>
                        </c:pt>
                      </c15:dlblFieldTableCache>
                    </c15:dlblFTEntry>
                  </c15:dlblFieldTable>
                  <c15:showDataLabelsRange val="0"/>
                </c:ext>
                <c:ext xmlns:c16="http://schemas.microsoft.com/office/drawing/2014/chart" uri="{C3380CC4-5D6E-409C-BE32-E72D297353CC}">
                  <c16:uniqueId val="{0000000B-DB06-4B28-AAF7-C749A31972EB}"/>
                </c:ext>
              </c:extLst>
            </c:dLbl>
            <c:dLbl>
              <c:idx val="12"/>
              <c:tx>
                <c:strRef>
                  <c:f>Daten_Diagramme!$D$26</c:f>
                  <c:strCache>
                    <c:ptCount val="1"/>
                    <c:pt idx="0">
                      <c:v>1.5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{CE44BA09-84D8-46E5-9D28-B153B16FB8A6}</c15:txfldGUID>
                      <c15:f>Daten_Diagramme!$D$26</c15:f>
                      <c15:dlblFieldTableCache>
                        <c:ptCount val="1"/>
                        <c:pt idx="0">
                          <c:v>1.5</c:v>
                        </c:pt>
                      </c15:dlblFieldTableCache>
                    </c15:dlblFTEntry>
                  </c15:dlblFieldTable>
                  <c15:showDataLabelsRange val="0"/>
                </c:ext>
                <c:ext xmlns:c16="http://schemas.microsoft.com/office/drawing/2014/chart" uri="{C3380CC4-5D6E-409C-BE32-E72D297353CC}">
                  <c16:uniqueId val="{0000000C-DB06-4B28-AAF7-C749A31972EB}"/>
                </c:ext>
              </c:extLst>
            </c:dLbl>
            <c:dLbl>
              <c:idx val="13"/>
              <c:tx>
                <c:strRef>
                  <c:f>Daten_Diagramme!$D$27</c:f>
                  <c:strCache>
                    <c:ptCount val="1"/>
                    <c:pt idx="0">
                      <c:v>3.8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{58DC8CE1-7DA8-46A9-8C68-023266D973E7}</c15:txfldGUID>
                      <c15:f>Daten_Diagramme!$D$27</c15:f>
                      <c15:dlblFieldTableCache>
                        <c:ptCount val="1"/>
                        <c:pt idx="0">
                          <c:v>3.8</c:v>
                        </c:pt>
                      </c15:dlblFieldTableCache>
                    </c15:dlblFTEntry>
                  </c15:dlblFieldTable>
                  <c15:showDataLabelsRange val="0"/>
                </c:ext>
                <c:ext xmlns:c16="http://schemas.microsoft.com/office/drawing/2014/chart" uri="{C3380CC4-5D6E-409C-BE32-E72D297353CC}">
                  <c16:uniqueId val="{0000000D-DB06-4B28-AAF7-C749A31972EB}"/>
                </c:ext>
              </c:extLst>
            </c:dLbl>
            <c:dLbl>
              <c:idx val="14"/>
              <c:tx>
                <c:strRef>
                  <c:f>Daten_Diagramme!$D$28</c:f>
                  <c:strCache>
                    <c:ptCount val="1"/>
                    <c:pt idx="0">
                      <c:v>1.3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{DCEBAB0A-1268-45CC-8865-F2EA1882DC1D}</c15:txfldGUID>
                      <c15:f>Daten_Diagramme!$D$28</c15:f>
                      <c15:dlblFieldTableCache>
                        <c:ptCount val="1"/>
                        <c:pt idx="0">
                          <c:v>1.3</c:v>
                        </c:pt>
                      </c15:dlblFieldTableCache>
                    </c15:dlblFTEntry>
                  </c15:dlblFieldTable>
                  <c15:showDataLabelsRange val="0"/>
                </c:ext>
                <c:ext xmlns:c16="http://schemas.microsoft.com/office/drawing/2014/chart" uri="{C3380CC4-5D6E-409C-BE32-E72D297353CC}">
                  <c16:uniqueId val="{0000000E-DB06-4B28-AAF7-C749A31972EB}"/>
                </c:ext>
              </c:extLst>
            </c:dLbl>
            <c:dLbl>
              <c:idx val="15"/>
              <c:tx>
                <c:strRef>
                  <c:f>Daten_Diagramme!$D$29</c:f>
                  <c:strCache>
                    <c:ptCount val="1"/>
                    <c:pt idx="0">
                      <c:v>-4.1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{3376B56F-21DE-4A15-A6CF-DE7151281839}</c15:txfldGUID>
                      <c15:f>Daten_Diagramme!$D$29</c15:f>
                      <c15:dlblFieldTableCache>
                        <c:ptCount val="1"/>
                        <c:pt idx="0">
                          <c:v>-4.1</c:v>
                        </c:pt>
                      </c15:dlblFieldTableCache>
                    </c15:dlblFTEntry>
                  </c15:dlblFieldTable>
                  <c15:showDataLabelsRange val="0"/>
                </c:ext>
                <c:ext xmlns:c16="http://schemas.microsoft.com/office/drawing/2014/chart" uri="{C3380CC4-5D6E-409C-BE32-E72D297353CC}">
                  <c16:uniqueId val="{0000000F-DB06-4B28-AAF7-C749A31972EB}"/>
                </c:ext>
              </c:extLst>
            </c:dLbl>
            <c:dLbl>
              <c:idx val="16"/>
              <c:tx>
                <c:strRef>
                  <c:f>Daten_Diagramme!$D$30</c:f>
                  <c:strCache>
                    <c:ptCount val="1"/>
                    <c:pt idx="0">
                      <c:v>0.1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{86A192B8-396F-45AD-BC21-7CA6EA093EEF}</c15:txfldGUID>
                      <c15:f>Daten_Diagramme!$D$30</c15:f>
                      <c15:dlblFieldTableCache>
                        <c:ptCount val="1"/>
                        <c:pt idx="0">
                          <c:v>0.1</c:v>
                        </c:pt>
                      </c15:dlblFieldTableCache>
                    </c15:dlblFTEntry>
                  </c15:dlblFieldTable>
                  <c15:showDataLabelsRange val="0"/>
                </c:ext>
                <c:ext xmlns:c16="http://schemas.microsoft.com/office/drawing/2014/chart" uri="{C3380CC4-5D6E-409C-BE32-E72D297353CC}">
                  <c16:uniqueId val="{00000010-DB06-4B28-AAF7-C749A31972EB}"/>
                </c:ext>
              </c:extLst>
            </c:dLbl>
            <c:dLbl>
              <c:idx val="17"/>
              <c:tx>
                <c:strRef>
                  <c:f>Daten_Diagramme!$D$31</c:f>
                  <c:strCache>
                    <c:ptCount val="1"/>
                    <c:pt idx="0">
                      <c:v>-2.5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{5B04709C-38B7-44A3-8B32-9F0AF4D555AE}</c15:txfldGUID>
                      <c15:f>Daten_Diagramme!$D$31</c15:f>
                      <c15:dlblFieldTableCache>
                        <c:ptCount val="1"/>
                        <c:pt idx="0">
                          <c:v>-2.5</c:v>
                        </c:pt>
                      </c15:dlblFieldTableCache>
                    </c15:dlblFTEntry>
                  </c15:dlblFieldTable>
                  <c15:showDataLabelsRange val="0"/>
                </c:ext>
                <c:ext xmlns:c16="http://schemas.microsoft.com/office/drawing/2014/chart" uri="{C3380CC4-5D6E-409C-BE32-E72D297353CC}">
                  <c16:uniqueId val="{00000011-DB06-4B28-AAF7-C749A31972EB}"/>
                </c:ext>
              </c:extLst>
            </c:dLbl>
            <c:dLbl>
              <c:idx val="18"/>
              <c:tx>
                <c:strRef>
                  <c:f>Daten_Diagramme!$D$32</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{298F2A87-B3BA-4DC4-95D9-80B49838D0AA}</c15:txfldGUID>
                      <c15:f>Daten_Diagramme!$D$32</c15:f>
                      <c15:dlblFieldTableCache>
                        <c:ptCount val="1"/>
                        <c:pt idx="0">
                          <c:v>0.0</c:v>
                        </c:pt>
                      </c15:dlblFieldTableCache>
                    </c15:dlblFTEntry>
                  </c15:dlblFieldTable>
                  <c15:showDataLabelsRange val="0"/>
                </c:ext>
                <c:ext xmlns:c16="http://schemas.microsoft.com/office/drawing/2014/chart" uri="{C3380CC4-5D6E-409C-BE32-E72D297353CC}">
                  <c16:uniqueId val="{00000012-DB06-4B28-AAF7-C749A31972EB}"/>
                </c:ext>
              </c:extLst>
            </c:dLbl>
            <c:dLbl>
              <c:idx val="19"/>
              <c:tx>
                <c:strRef>
                  <c:f>Daten_Diagramme!$D$33</c:f>
                  <c:strCache>
                    <c:ptCount val="1"/>
                    <c:pt idx="0">
                      <c:v>-0.1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{C82402A8-28AA-421B-8A3A-28752DDE1120}</c15:txfldGUID>
                      <c15:f>Daten_Diagramme!$D$33</c15:f>
                      <c15:dlblFieldTableCache>
                        <c:ptCount val="1"/>
                        <c:pt idx="0">
                          <c:v>-0.1</c:v>
                        </c:pt>
                      </c15:dlblFieldTableCache>
                    </c15:dlblFTEntry>
                  </c15:dlblFieldTable>
                  <c15:showDataLabelsRange val="0"/>
                </c:ext>
                <c:ext xmlns:c16="http://schemas.microsoft.com/office/drawing/2014/chart" uri="{C3380CC4-5D6E-409C-BE32-E72D297353CC}">
                  <c16:uniqueId val="{00000013-DB06-4B28-AAF7-C749A31972EB}"/>
                </c:ext>
              </c:extLst>
            </c:dLbl>
            <c:dLbl>
              <c:idx val="20"/>
              <c:tx>
                <c:strRef>
                  <c:f>Daten_Diagramme!$D$34</c:f>
                  <c:strCache>
                    <c:ptCount val="1"/>
                    <c:pt idx="0">
                      <c:v>6.4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{D37465F1-E51D-47D7-8A21-6AF8CA28F045}</c15:txfldGUID>
                      <c15:f>Daten_Diagramme!$D$34</c15:f>
                      <c15:dlblFieldTableCache>
                        <c:ptCount val="1"/>
                        <c:pt idx="0">
                          <c:v>6.4</c:v>
                        </c:pt>
                      </c15:dlblFieldTableCache>
                    </c15:dlblFTEntry>
                  </c15:dlblFieldTable>
                  <c15:showDataLabelsRange val="0"/>
                </c:ext>
                <c:ext xmlns:c16="http://schemas.microsoft.com/office/drawing/2014/chart" uri="{C3380CC4-5D6E-409C-BE32-E72D297353CC}">
                  <c16:uniqueId val="{00000014-DB06-4B28-AAF7-C749A31972EB}"/>
                </c:ext>
              </c:extLst>
            </c:dLbl>
            <c:dLbl>
              <c:idx val="21"/>
              <c:tx>
                <c:strRef>
                  <c:f>Daten_Diagramme!$D$35</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{09DF3151-296A-4C33-94D2-0D76686F7FDA}</c15:txfldGUID>
                      <c15:f>Daten_Diagramme!$D$35</c15:f>
                      <c15:dlblFieldTableCache>
                        <c:ptCount val="1"/>
                        <c:pt idx="0">
                          <c:v>0.0</c:v>
                        </c:pt>
                      </c15:dlblFieldTableCache>
                    </c15:dlblFTEntry>
                  </c15:dlblFieldTable>
                  <c15:showDataLabelsRange val="0"/>
                </c:ext>
                <c:ext xmlns:c16="http://schemas.microsoft.com/office/drawing/2014/chart" uri="{C3380CC4-5D6E-409C-BE32-E72D297353CC}">
                  <c16:uniqueId val="{00000015-DB06-4B28-AAF7-C749A31972EB}"/>
                </c:ext>
              </c:extLst>
            </c:dLbl>
            <c:dLbl>
              <c:idx val="22"/>
              <c:tx>
                <c:strRef>
                  <c:f>Daten_Diagramme!$D$36</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{1D153106-8324-4A90-A9FA-7BDE06190988}</c15:txfldGUID>
                      <c15:f>Daten_Diagramme!$D$36</c15:f>
                      <c15:dlblFieldTableCache>
                        <c:ptCount val="1"/>
                        <c:pt idx="0">
                          <c:v>0.0</c:v>
                        </c:pt>
                      </c15:dlblFieldTableCache>
                    </c15:dlblFTEntry>
                  </c15:dlblFieldTable>
                  <c15:showDataLabelsRange val="0"/>
                </c:ext>
                <c:ext xmlns:c16="http://schemas.microsoft.com/office/drawing/2014/chart" uri="{C3380CC4-5D6E-409C-BE32-E72D297353CC}">
                  <c16:uniqueId val="{00000016-DB06-4B28-AAF7-C749A31972EB}"/>
                </c:ext>
              </c:extLst>
            </c:dLbl>
            <c:dLbl>
              <c:idx val="23"/>
              <c:tx>
                <c:strRef>
                  <c:f>Daten_Diagramme!$D$37</c:f>
                  <c:strCache>
                    <c:ptCount val="1"/>
                    <c:pt idx="0">
                      <c:v>-0.3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{395104A6-E274-4166-93B2-71E8A8B5B51E}</c15:txfldGUID>
                      <c15:f>Daten_Diagramme!$D$37</c15:f>
                      <c15:dlblFieldTableCache>
                        <c:ptCount val="1"/>
                        <c:pt idx="0">
                          <c:v>-0.3</c:v>
                        </c:pt>
                      </c15:dlblFieldTableCache>
                    </c15:dlblFTEntry>
                  </c15:dlblFieldTable>
                  <c15:showDataLabelsRange val="0"/>
                </c:ext>
                <c:ext xmlns:c16="http://schemas.microsoft.com/office/drawing/2014/chart" uri="{C3380CC4-5D6E-409C-BE32-E72D297353CC}">
                  <c16:uniqueId val="{00000017-DB06-4B28-AAF7-C749A31972EB}"/>
                </c:ext>
              </c:extLst>
            </c:dLbl>
            <c:dLbl>
              <c:idx val="24"/>
              <c:layout>
                <c:manualLayout>
                  <c:x val="4.7769028871392123E-3"/>
                  <c:y val="-4.6876052205785108E-5"/>
                </c:manualLayout>
              </c:layout>
              <c:tx>
                <c:strRef>
                  <c:f>Daten_Diagramme!$D$38</c:f>
                  <c:strCache>
                    <c:ptCount val="1"/>
                    <c:pt idx="0">
                      <c:v>-1.9</c:v>
                    </c:pt>
                  </c:strCache>
                </c:strRef>
              </c:tx>
              <c:dLblPos val="outEnd"/>
              <c:showLegendKey val="0"/>
              <c:showVal val="0"/>
              <c:showCatName val="0"/>
              <c:showSerName val="0"/>
              <c:showPercent val="0"/>
              <c:showBubbleSize val="0"/>
              <c:extLst>
                <c:ext xmlns:c15="http://schemas.microsoft.com/office/drawing/2012/chart" uri="{CE6537A1-D6FC-4f65-9D91-7224C49458BB}">
                  <c15:dlblFieldTable>
                    <c15:dlblFTEntry>
                      <c15:txfldGUID>{6FFF65A5-004D-4CCC-8934-E282F26966D7}</c15:txfldGUID>
                      <c15:f>Daten_Diagramme!$D$38</c15:f>
                      <c15:dlblFieldTableCache>
                        <c:ptCount val="1"/>
                        <c:pt idx="0">
                          <c:v>-1.9</c:v>
                        </c:pt>
                      </c15:dlblFieldTableCache>
                    </c15:dlblFTEntry>
                  </c15:dlblFieldTable>
                  <c15:showDataLabelsRange val="0"/>
                </c:ext>
                <c:ext xmlns:c16="http://schemas.microsoft.com/office/drawing/2014/chart" uri="{C3380CC4-5D6E-409C-BE32-E72D297353CC}">
                  <c16:uniqueId val="{00000018-DB06-4B28-AAF7-C749A31972EB}"/>
                </c:ext>
              </c:extLst>
            </c:dLbl>
            <c:dLbl>
              <c:idx val="25"/>
              <c:tx>
                <c:strRef>
                  <c:f>Daten_Diagramme!$D$39</c:f>
                  <c:strCache>
                    <c:ptCount val="1"/>
                    <c:pt idx="0">
                      <c:v>-0.1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{42AE80B8-4473-40C9-94EA-1B0F024A0368}</c15:txfldGUID>
                      <c15:f>Daten_Diagramme!$D$39</c15:f>
                      <c15:dlblFieldTableCache>
                        <c:ptCount val="1"/>
                        <c:pt idx="0">
                          <c:v>-0.1</c:v>
                        </c:pt>
                      </c15:dlblFieldTableCache>
                    </c15:dlblFTEntry>
                  </c15:dlblFieldTable>
                  <c15:showDataLabelsRange val="0"/>
                </c:ext>
                <c:ext xmlns:c16="http://schemas.microsoft.com/office/drawing/2014/chart" uri="{C3380CC4-5D6E-409C-BE32-E72D297353CC}">
                  <c16:uniqueId val="{00000019-DB06-4B28-AAF7-C749A31972EB}"/>
                </c:ext>
              </c:extLst>
            </c:dLbl>
            <c:dLbl>
              <c:idx val="26"/>
              <c:tx>
                <c:strRef>
                  <c:f>Daten_Diagramme!$D$40</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{9F9E2B24-191A-437F-9CEB-1A448136EC46}</c15:txfldGUID>
                      <c15:f>Daten_Diagramme!$D$40</c15:f>
                      <c15:dlblFieldTableCache>
                        <c:ptCount val="1"/>
                        <c:pt idx="0">
                          <c:v>#REF!</c:v>
                        </c:pt>
                      </c15:dlblFieldTableCache>
                    </c15:dlblFTEntry>
                  </c15:dlblFieldTable>
                  <c15:showDataLabelsRange val="0"/>
                </c:ext>
                <c:ext xmlns:c16="http://schemas.microsoft.com/office/drawing/2014/chart" uri="{C3380CC4-5D6E-409C-BE32-E72D297353CC}">
                  <c16:uniqueId val="{0000001A-DB06-4B28-AAF7-C749A31972EB}"/>
                </c:ext>
              </c:extLst>
            </c:dLbl>
            <c:dLbl>
              <c:idx val="27"/>
              <c:tx>
                <c:strRef>
                  <c:f>Daten_Diagramme!$D$41</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{37BF543C-45F9-4C65-A50C-D38704CCFA83}</c15:txfldGUID>
                      <c15:f>Daten_Diagramme!$D$41</c15:f>
                      <c15:dlblFieldTableCache>
                        <c:ptCount val="1"/>
                        <c:pt idx="0">
                          <c:v>#REF!</c:v>
                        </c:pt>
                      </c15:dlblFieldTableCache>
                    </c15:dlblFTEntry>
                  </c15:dlblFieldTable>
                  <c15:showDataLabelsRange val="0"/>
                </c:ext>
                <c:ext xmlns:c16="http://schemas.microsoft.com/office/drawing/2014/chart" uri="{C3380CC4-5D6E-409C-BE32-E72D297353CC}">
                  <c16:uniqueId val="{0000001B-DB06-4B28-AAF7-C749A31972EB}"/>
                </c:ext>
              </c:extLst>
            </c:dLbl>
            <c:dLbl>
              <c:idx val="28"/>
              <c:tx>
                <c:strRef>
                  <c:f>Daten_Diagramme!$D$42</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{897ADDF3-82BB-4FA7-A339-B176B5498B24}</c15:txfldGUID>
                      <c15:f>Daten_Diagramme!$D$42</c15:f>
                      <c15:dlblFieldTableCache>
                        <c:ptCount val="1"/>
                        <c:pt idx="0">
                          <c:v>#REF!</c:v>
                        </c:pt>
                      </c15:dlblFieldTableCache>
                    </c15:dlblFTEntry>
                  </c15:dlblFieldTable>
                  <c15:showDataLabelsRange val="0"/>
                </c:ext>
                <c:ext xmlns:c16="http://schemas.microsoft.com/office/drawing/2014/chart" uri="{C3380CC4-5D6E-409C-BE32-E72D297353CC}">
                  <c16:uniqueId val="{0000001C-DB06-4B28-AAF7-C749A31972EB}"/>
                </c:ext>
              </c:extLst>
            </c:dLbl>
            <c:dLbl>
              <c:idx val="29"/>
              <c:tx>
                <c:strRef>
                  <c:f>Daten_Diagramme!$D$43</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{978941DF-28FE-4A59-954D-62A46C545020}</c15:txfldGUID>
                      <c15:f>Daten_Diagramme!$D$43</c15:f>
                      <c15:dlblFieldTableCache>
                        <c:ptCount val="1"/>
                        <c:pt idx="0">
                          <c:v>#REF!</c:v>
                        </c:pt>
                      </c15:dlblFieldTableCache>
                    </c15:dlblFTEntry>
                  </c15:dlblFieldTable>
                  <c15:showDataLabelsRange val="0"/>
                </c:ext>
                <c:ext xmlns:c16="http://schemas.microsoft.com/office/drawing/2014/chart" uri="{C3380CC4-5D6E-409C-BE32-E72D297353CC}">
                  <c16:uniqueId val="{0000001D-DB06-4B28-AAF7-C749A31972EB}"/>
                </c:ext>
              </c:extLst>
            </c:dLbl>
            <c:dLbl>
              <c:idx val="30"/>
              <c:tx>
                <c:strRef>
                  <c:f>Daten_Diagramme!$D$44</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{B155781E-2E67-4D3F-B602-6EC1CCE8E7FC}</c15:txfldGUID>
                      <c15:f>Daten_Diagramme!$D$44</c15:f>
                      <c15:dlblFieldTableCache>
                        <c:ptCount val="1"/>
                        <c:pt idx="0">
                          <c:v>#REF!</c:v>
                        </c:pt>
                      </c15:dlblFieldTableCache>
                    </c15:dlblFTEntry>
                  </c15:dlblFieldTable>
                  <c15:showDataLabelsRange val="0"/>
                </c:ext>
                <c:ext xmlns:c16="http://schemas.microsoft.com/office/drawing/2014/chart" uri="{C3380CC4-5D6E-409C-BE32-E72D297353CC}">
                  <c16:uniqueId val="{0000001E-DB06-4B28-AAF7-C749A31972EB}"/>
                </c:ext>
              </c:extLst>
            </c:dLbl>
            <c:dLbl>
              <c:idx val="31"/>
              <c:tx>
                <c:strRef>
                  <c:f>Daten_Diagramme!$D$45</c:f>
                  <c:strCache>
                    <c:ptCount val="1"/>
                    <c:pt idx="0">
                      <c:v>-0.1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{40E91D30-787D-4E7F-B4C7-5595CF33AE70}</c15:txfldGUID>
                      <c15:f>Daten_Diagramme!$D$45</c15:f>
                      <c15:dlblFieldTableCache>
                        <c:ptCount val="1"/>
                        <c:pt idx="0">
                          <c:v>-0.1</c:v>
                        </c:pt>
                      </c15:dlblFieldTableCache>
                    </c15:dlblFTEntry>
                  </c15:dlblFieldTable>
                  <c15:showDataLabelsRange val="0"/>
                </c:ext>
                <c:ext xmlns:c16="http://schemas.microsoft.com/office/drawing/2014/chart" uri="{C3380CC4-5D6E-409C-BE32-E72D297353CC}">
                  <c16:uniqueId val="{0000001F-DB06-4B28-AAF7-C749A31972EB}"/>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Daten_Diagramme!$B$14:$B$39</c:f>
              <c:numCache>
                <c:formatCode>#,#00</c:formatCode>
                <c:ptCount val="26"/>
                <c:pt idx="0">
                  <c:v>-0.70732324830685489</c:v>
                </c:pt>
                <c:pt idx="1">
                  <c:v>-0.27985074626865669</c:v>
                </c:pt>
                <c:pt idx="2">
                  <c:v>2.2528735632183907</c:v>
                </c:pt>
                <c:pt idx="3">
                  <c:v>-2.4143414775191556</c:v>
                </c:pt>
                <c:pt idx="4">
                  <c:v>-1.6481069042316259</c:v>
                </c:pt>
                <c:pt idx="5">
                  <c:v>-2.9900760407268976</c:v>
                </c:pt>
                <c:pt idx="6">
                  <c:v>-1.6971279373368147</c:v>
                </c:pt>
                <c:pt idx="7">
                  <c:v>-2.3245417970496201</c:v>
                </c:pt>
                <c:pt idx="8">
                  <c:v>-1.5010046093842335</c:v>
                </c:pt>
                <c:pt idx="9">
                  <c:v>-4.719188767550702</c:v>
                </c:pt>
                <c:pt idx="10">
                  <c:v>5.118601747815231</c:v>
                </c:pt>
                <c:pt idx="11">
                  <c:v>-5.2795031055900621</c:v>
                </c:pt>
                <c:pt idx="12">
                  <c:v>1.5075376884422111</c:v>
                </c:pt>
                <c:pt idx="13">
                  <c:v>3.8088393819619117</c:v>
                </c:pt>
                <c:pt idx="14">
                  <c:v>1.2900540990428631</c:v>
                </c:pt>
                <c:pt idx="15">
                  <c:v>-4.1493775933609962</c:v>
                </c:pt>
                <c:pt idx="16">
                  <c:v>9.8643649815043158E-2</c:v>
                </c:pt>
                <c:pt idx="17">
                  <c:v>-2.5041050903119868</c:v>
                </c:pt>
                <c:pt idx="18">
                  <c:v>4.0192926045016078E-2</c:v>
                </c:pt>
                <c:pt idx="19">
                  <c:v>-0.12221950623319482</c:v>
                </c:pt>
                <c:pt idx="20">
                  <c:v>6.439628482972136</c:v>
                </c:pt>
                <c:pt idx="21">
                  <c:v>0</c:v>
                </c:pt>
                <c:pt idx="23">
                  <c:v>-0.27985074626865669</c:v>
                </c:pt>
                <c:pt idx="24">
                  <c:v>-1.8991358687692232</c:v>
                </c:pt>
                <c:pt idx="25">
                  <c:v>-0.13208136211906535</c:v>
                </c:pt>
              </c:numCache>
            </c:numRef>
          </c:val>
          <c:extLst>
            <c:ext xmlns:c16="http://schemas.microsoft.com/office/drawing/2014/chart" uri="{C3380CC4-5D6E-409C-BE32-E72D297353CC}">
              <c16:uniqueId val="{00000020-DB06-4B28-AAF7-C749A31972EB}"/>
            </c:ext>
          </c:extLst>
        </c:ser>
        <c:ser>
          <c:idx val="1"/>
          <c:order val="1"/>
          <c:spPr>
            <a:noFill/>
            <a:ln w="25400">
              <a:noFill/>
            </a:ln>
          </c:spPr>
          <c:invertIfNegative val="0"/>
          <c:dLbls>
            <c:dLbl>
              <c:idx val="0"/>
              <c:tx>
                <c:strRef>
                  <c:f>Daten_Diagramme!$F$14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{79AC1FE5-1A4B-4DB2-80EC-6460BAC7A3F3}</c15:txfldGUID>
                      <c15:f>Daten_Diagramme!$F$14</c15:f>
                      <c15:dlblFieldTableCache>
                        <c:ptCount val="1"/>
                      </c15:dlblFieldTableCache>
                    </c15:dlblFTEntry>
                  </c15:dlblFieldTable>
                  <c15:showDataLabelsRange val="0"/>
                </c:ext>
                <c:ext xmlns:c16="http://schemas.microsoft.com/office/drawing/2014/chart" uri="{C3380CC4-5D6E-409C-BE32-E72D297353CC}">
                  <c16:uniqueId val="{00000021-DB06-4B28-AAF7-C749A31972EB}"/>
                </c:ext>
              </c:extLst>
            </c:dLbl>
            <c:dLbl>
              <c:idx val="1"/>
              <c:tx>
                <c:strRef>
                  <c:f>Daten_Diagramme!$F$15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{DCCAD65F-00D0-4B79-A419-AF5BD6C0110F}</c15:txfldGUID>
                      <c15:f>Daten_Diagramme!$F$15</c15:f>
                      <c15:dlblFieldTableCache>
                        <c:ptCount val="1"/>
                      </c15:dlblFieldTableCache>
                    </c15:dlblFTEntry>
                  </c15:dlblFieldTable>
                  <c15:showDataLabelsRange val="0"/>
                </c:ext>
                <c:ext xmlns:c16="http://schemas.microsoft.com/office/drawing/2014/chart" uri="{C3380CC4-5D6E-409C-BE32-E72D297353CC}">
                  <c16:uniqueId val="{00000022-DB06-4B28-AAF7-C749A31972EB}"/>
                </c:ext>
              </c:extLst>
            </c:dLbl>
            <c:dLbl>
              <c:idx val="2"/>
              <c:tx>
                <c:strRef>
                  <c:f>Daten_Diagramme!$F$16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{0441252E-6A4F-4D06-A304-9133309B322C}</c15:txfldGUID>
                      <c15:f>Daten_Diagramme!$F$16</c15:f>
                      <c15:dlblFieldTableCache>
                        <c:ptCount val="1"/>
                      </c15:dlblFieldTableCache>
                    </c15:dlblFTEntry>
                  </c15:dlblFieldTable>
                  <c15:showDataLabelsRange val="0"/>
                </c:ext>
                <c:ext xmlns:c16="http://schemas.microsoft.com/office/drawing/2014/chart" uri="{C3380CC4-5D6E-409C-BE32-E72D297353CC}">
                  <c16:uniqueId val="{00000023-DB06-4B28-AAF7-C749A31972EB}"/>
                </c:ext>
              </c:extLst>
            </c:dLbl>
            <c:dLbl>
              <c:idx val="3"/>
              <c:tx>
                <c:strRef>
                  <c:f>Daten_Diagramme!$F$17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{1B31D15F-9EB1-4404-8D86-AD0DE19CF338}</c15:txfldGUID>
                      <c15:f>Daten_Diagramme!$F$17</c15:f>
                      <c15:dlblFieldTableCache>
                        <c:ptCount val="1"/>
                      </c15:dlblFieldTableCache>
                    </c15:dlblFTEntry>
                  </c15:dlblFieldTable>
                  <c15:showDataLabelsRange val="0"/>
                </c:ext>
                <c:ext xmlns:c16="http://schemas.microsoft.com/office/drawing/2014/chart" uri="{C3380CC4-5D6E-409C-BE32-E72D297353CC}">
                  <c16:uniqueId val="{00000024-DB06-4B28-AAF7-C749A31972EB}"/>
                </c:ext>
              </c:extLst>
            </c:dLbl>
            <c:dLbl>
              <c:idx val="4"/>
              <c:tx>
                <c:strRef>
                  <c:f>Daten_Diagramme!$F$18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{F00A09B1-47CA-4735-84D4-6D8B632C1423}</c15:txfldGUID>
                      <c15:f>Daten_Diagramme!$F$18</c15:f>
                      <c15:dlblFieldTableCache>
                        <c:ptCount val="1"/>
                      </c15:dlblFieldTableCache>
                    </c15:dlblFTEntry>
                  </c15:dlblFieldTable>
                  <c15:showDataLabelsRange val="0"/>
                </c:ext>
                <c:ext xmlns:c16="http://schemas.microsoft.com/office/drawing/2014/chart" uri="{C3380CC4-5D6E-409C-BE32-E72D297353CC}">
                  <c16:uniqueId val="{00000025-DB06-4B28-AAF7-C749A31972EB}"/>
                </c:ext>
              </c:extLst>
            </c:dLbl>
            <c:dLbl>
              <c:idx val="5"/>
              <c:tx>
                <c:strRef>
                  <c:f>Daten_Diagramme!$F$19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{DFE0A08A-5284-4BC2-8ED0-E88973724548}</c15:txfldGUID>
                      <c15:f>Daten_Diagramme!$F$19</c15:f>
                      <c15:dlblFieldTableCache>
                        <c:ptCount val="1"/>
                      </c15:dlblFieldTableCache>
                    </c15:dlblFTEntry>
                  </c15:dlblFieldTable>
                  <c15:showDataLabelsRange val="0"/>
                </c:ext>
                <c:ext xmlns:c16="http://schemas.microsoft.com/office/drawing/2014/chart" uri="{C3380CC4-5D6E-409C-BE32-E72D297353CC}">
                  <c16:uniqueId val="{00000026-DB06-4B28-AAF7-C749A31972EB}"/>
                </c:ext>
              </c:extLst>
            </c:dLbl>
            <c:dLbl>
              <c:idx val="6"/>
              <c:tx>
                <c:strRef>
                  <c:f>Daten_Diagramme!$F$20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{E9E4C3E9-1A43-4A8A-96A3-BD1AD7CB0A2A}</c15:txfldGUID>
                      <c15:f>Daten_Diagramme!$F$20</c15:f>
                      <c15:dlblFieldTableCache>
                        <c:ptCount val="1"/>
                      </c15:dlblFieldTableCache>
                    </c15:dlblFTEntry>
                  </c15:dlblFieldTable>
                  <c15:showDataLabelsRange val="0"/>
                </c:ext>
                <c:ext xmlns:c16="http://schemas.microsoft.com/office/drawing/2014/chart" uri="{C3380CC4-5D6E-409C-BE32-E72D297353CC}">
                  <c16:uniqueId val="{00000027-DB06-4B28-AAF7-C749A31972EB}"/>
                </c:ext>
              </c:extLst>
            </c:dLbl>
            <c:dLbl>
              <c:idx val="7"/>
              <c:tx>
                <c:strRef>
                  <c:f>Daten_Diagramme!$F$21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{C1240CD8-7D1E-4CCA-A0C7-81077032614C}</c15:txfldGUID>
                      <c15:f>Daten_Diagramme!$F$21</c15:f>
                      <c15:dlblFieldTableCache>
                        <c:ptCount val="1"/>
                      </c15:dlblFieldTableCache>
                    </c15:dlblFTEntry>
                  </c15:dlblFieldTable>
                  <c15:showDataLabelsRange val="0"/>
                </c:ext>
                <c:ext xmlns:c16="http://schemas.microsoft.com/office/drawing/2014/chart" uri="{C3380CC4-5D6E-409C-BE32-E72D297353CC}">
                  <c16:uniqueId val="{00000028-DB06-4B28-AAF7-C749A31972EB}"/>
                </c:ext>
              </c:extLst>
            </c:dLbl>
            <c:dLbl>
              <c:idx val="8"/>
              <c:tx>
                <c:strRef>
                  <c:f>Daten_Diagramme!$F$22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{1BFF9FAC-841A-4B52-9A2D-DFA1D022576A}</c15:txfldGUID>
                      <c15:f>Daten_Diagramme!$F$22</c15:f>
                      <c15:dlblFieldTableCache>
                        <c:ptCount val="1"/>
                      </c15:dlblFieldTableCache>
                    </c15:dlblFTEntry>
                  </c15:dlblFieldTable>
                  <c15:showDataLabelsRange val="0"/>
                </c:ext>
                <c:ext xmlns:c16="http://schemas.microsoft.com/office/drawing/2014/chart" uri="{C3380CC4-5D6E-409C-BE32-E72D297353CC}">
                  <c16:uniqueId val="{00000029-DB06-4B28-AAF7-C749A31972EB}"/>
                </c:ext>
              </c:extLst>
            </c:dLbl>
            <c:dLbl>
              <c:idx val="9"/>
              <c:tx>
                <c:strRef>
                  <c:f>Daten_Diagramme!$F$23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{D6482281-9505-42C3-B548-96B1660E0120}</c15:txfldGUID>
                      <c15:f>Daten_Diagramme!$F$23</c15:f>
                      <c15:dlblFieldTableCache>
                        <c:ptCount val="1"/>
                      </c15:dlblFieldTableCache>
                    </c15:dlblFTEntry>
                  </c15:dlblFieldTable>
                  <c15:showDataLabelsRange val="0"/>
                </c:ext>
                <c:ext xmlns:c16="http://schemas.microsoft.com/office/drawing/2014/chart" uri="{C3380CC4-5D6E-409C-BE32-E72D297353CC}">
                  <c16:uniqueId val="{0000002A-DB06-4B28-AAF7-C749A31972EB}"/>
                </c:ext>
              </c:extLst>
            </c:dLbl>
            <c:dLbl>
              <c:idx val="10"/>
              <c:tx>
                <c:strRef>
                  <c:f>Daten_Diagramme!$F$24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{B7B39D2F-26D0-4727-A166-5B6FCFE8E6FC}</c15:txfldGUID>
                      <c15:f>Daten_Diagramme!$F$24</c15:f>
                      <c15:dlblFieldTableCache>
                        <c:ptCount val="1"/>
                      </c15:dlblFieldTableCache>
                    </c15:dlblFTEntry>
                  </c15:dlblFieldTable>
                  <c15:showDataLabelsRange val="0"/>
                </c:ext>
                <c:ext xmlns:c16="http://schemas.microsoft.com/office/drawing/2014/chart" uri="{C3380CC4-5D6E-409C-BE32-E72D297353CC}">
                  <c16:uniqueId val="{0000002B-DB06-4B28-AAF7-C749A31972EB}"/>
                </c:ext>
              </c:extLst>
            </c:dLbl>
            <c:dLbl>
              <c:idx val="11"/>
              <c:tx>
                <c:strRef>
                  <c:f>Daten_Diagramme!$F$25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{4BCDABB8-5628-4B00-9D32-DD9A721785FD}</c15:txfldGUID>
                      <c15:f>Daten_Diagramme!$F$25</c15:f>
                      <c15:dlblFieldTableCache>
                        <c:ptCount val="1"/>
                      </c15:dlblFieldTableCache>
                    </c15:dlblFTEntry>
                  </c15:dlblFieldTable>
                  <c15:showDataLabelsRange val="0"/>
                </c:ext>
                <c:ext xmlns:c16="http://schemas.microsoft.com/office/drawing/2014/chart" uri="{C3380CC4-5D6E-409C-BE32-E72D297353CC}">
                  <c16:uniqueId val="{0000002C-DB06-4B28-AAF7-C749A31972EB}"/>
                </c:ext>
              </c:extLst>
            </c:dLbl>
            <c:dLbl>
              <c:idx val="12"/>
              <c:tx>
                <c:strRef>
                  <c:f>Daten_Diagramme!$F$26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{E4047B82-7C68-48C0-B4C9-0F7DDBC1E7BF}</c15:txfldGUID>
                      <c15:f>Daten_Diagramme!$F$26</c15:f>
                      <c15:dlblFieldTableCache>
                        <c:ptCount val="1"/>
                      </c15:dlblFieldTableCache>
                    </c15:dlblFTEntry>
                  </c15:dlblFieldTable>
                  <c15:showDataLabelsRange val="0"/>
                </c:ext>
                <c:ext xmlns:c16="http://schemas.microsoft.com/office/drawing/2014/chart" uri="{C3380CC4-5D6E-409C-BE32-E72D297353CC}">
                  <c16:uniqueId val="{0000002D-DB06-4B28-AAF7-C749A31972EB}"/>
                </c:ext>
              </c:extLst>
            </c:dLbl>
            <c:dLbl>
              <c:idx val="13"/>
              <c:tx>
                <c:strRef>
                  <c:f>Daten_Diagramme!$F$27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{44A23567-BD04-4766-86FC-3F8F7A3FC454}</c15:txfldGUID>
                      <c15:f>Daten_Diagramme!$F$27</c15:f>
                      <c15:dlblFieldTableCache>
                        <c:ptCount val="1"/>
                      </c15:dlblFieldTableCache>
                    </c15:dlblFTEntry>
                  </c15:dlblFieldTable>
                  <c15:showDataLabelsRange val="0"/>
                </c:ext>
                <c:ext xmlns:c16="http://schemas.microsoft.com/office/drawing/2014/chart" uri="{C3380CC4-5D6E-409C-BE32-E72D297353CC}">
                  <c16:uniqueId val="{0000002E-DB06-4B28-AAF7-C749A31972EB}"/>
                </c:ext>
              </c:extLst>
            </c:dLbl>
            <c:dLbl>
              <c:idx val="14"/>
              <c:tx>
                <c:strRef>
                  <c:f>Daten_Diagramme!$F$28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{07228839-C726-4D94-8D2B-EA178987E0DF}</c15:txfldGUID>
                      <c15:f>Daten_Diagramme!$F$28</c15:f>
                      <c15:dlblFieldTableCache>
                        <c:ptCount val="1"/>
                      </c15:dlblFieldTableCache>
                    </c15:dlblFTEntry>
                  </c15:dlblFieldTable>
                  <c15:showDataLabelsRange val="0"/>
                </c:ext>
                <c:ext xmlns:c16="http://schemas.microsoft.com/office/drawing/2014/chart" uri="{C3380CC4-5D6E-409C-BE32-E72D297353CC}">
                  <c16:uniqueId val="{0000002F-DB06-4B28-AAF7-C749A31972EB}"/>
                </c:ext>
              </c:extLst>
            </c:dLbl>
            <c:dLbl>
              <c:idx val="15"/>
              <c:tx>
                <c:strRef>
                  <c:f>Daten_Diagramme!$F$29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{5017F926-58E0-4A80-B458-1BDE6928E9D5}</c15:txfldGUID>
                      <c15:f>Daten_Diagramme!$F$29</c15:f>
                      <c15:dlblFieldTableCache>
                        <c:ptCount val="1"/>
                      </c15:dlblFieldTableCache>
                    </c15:dlblFTEntry>
                  </c15:dlblFieldTable>
                  <c15:showDataLabelsRange val="0"/>
                </c:ext>
                <c:ext xmlns:c16="http://schemas.microsoft.com/office/drawing/2014/chart" uri="{C3380CC4-5D6E-409C-BE32-E72D297353CC}">
                  <c16:uniqueId val="{00000030-DB06-4B28-AAF7-C749A31972EB}"/>
                </c:ext>
              </c:extLst>
            </c:dLbl>
            <c:dLbl>
              <c:idx val="16"/>
              <c:tx>
                <c:strRef>
                  <c:f>Daten_Diagramme!$F$30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{E4ED88B5-6726-488D-B3DE-EBF22F402ED4}</c15:txfldGUID>
                      <c15:f>Daten_Diagramme!$F$30</c15:f>
                      <c15:dlblFieldTableCache>
                        <c:ptCount val="1"/>
                      </c15:dlblFieldTableCache>
                    </c15:dlblFTEntry>
                  </c15:dlblFieldTable>
                  <c15:showDataLabelsRange val="0"/>
                </c:ext>
                <c:ext xmlns:c16="http://schemas.microsoft.com/office/drawing/2014/chart" uri="{C3380CC4-5D6E-409C-BE32-E72D297353CC}">
                  <c16:uniqueId val="{00000031-DB06-4B28-AAF7-C749A31972EB}"/>
                </c:ext>
              </c:extLst>
            </c:dLbl>
            <c:dLbl>
              <c:idx val="17"/>
              <c:tx>
                <c:strRef>
                  <c:f>Daten_Diagramme!$F$31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{A2E2E7A7-1F3B-4AF3-B8AE-E9548021A611}</c15:txfldGUID>
                      <c15:f>Daten_Diagramme!$F$31</c15:f>
                      <c15:dlblFieldTableCache>
                        <c:ptCount val="1"/>
                      </c15:dlblFieldTableCache>
                    </c15:dlblFTEntry>
                  </c15:dlblFieldTable>
                  <c15:showDataLabelsRange val="0"/>
                </c:ext>
                <c:ext xmlns:c16="http://schemas.microsoft.com/office/drawing/2014/chart" uri="{C3380CC4-5D6E-409C-BE32-E72D297353CC}">
                  <c16:uniqueId val="{00000032-DB06-4B28-AAF7-C749A31972EB}"/>
                </c:ext>
              </c:extLst>
            </c:dLbl>
            <c:dLbl>
              <c:idx val="18"/>
              <c:tx>
                <c:strRef>
                  <c:f>Daten_Diagramme!$F$32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{4CA8F3C1-E9D3-4C06-AD35-2FB2C6691CD8}</c15:txfldGUID>
                      <c15:f>Daten_Diagramme!$F$32</c15:f>
                      <c15:dlblFieldTableCache>
                        <c:ptCount val="1"/>
                      </c15:dlblFieldTableCache>
                    </c15:dlblFTEntry>
                  </c15:dlblFieldTable>
                  <c15:showDataLabelsRange val="0"/>
                </c:ext>
                <c:ext xmlns:c16="http://schemas.microsoft.com/office/drawing/2014/chart" uri="{C3380CC4-5D6E-409C-BE32-E72D297353CC}">
                  <c16:uniqueId val="{00000033-DB06-4B28-AAF7-C749A31972EB}"/>
                </c:ext>
              </c:extLst>
            </c:dLbl>
            <c:dLbl>
              <c:idx val="19"/>
              <c:tx>
                <c:strRef>
                  <c:f>Daten_Diagramme!$F$33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{6F95FA30-B088-4393-80E3-2BCFAFB42436}</c15:txfldGUID>
                      <c15:f>Daten_Diagramme!$F$33</c15:f>
                      <c15:dlblFieldTableCache>
                        <c:ptCount val="1"/>
                      </c15:dlblFieldTableCache>
                    </c15:dlblFTEntry>
                  </c15:dlblFieldTable>
                  <c15:showDataLabelsRange val="0"/>
                </c:ext>
                <c:ext xmlns:c16="http://schemas.microsoft.com/office/drawing/2014/chart" uri="{C3380CC4-5D6E-409C-BE32-E72D297353CC}">
                  <c16:uniqueId val="{00000034-DB06-4B28-AAF7-C749A31972EB}"/>
                </c:ext>
              </c:extLst>
            </c:dLbl>
            <c:dLbl>
              <c:idx val="20"/>
              <c:tx>
                <c:strRef>
                  <c:f>Daten_Diagramme!$F$34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{710225A5-FA82-48B4-BB79-A7C2F13784B6}</c15:txfldGUID>
                      <c15:f>Daten_Diagramme!$F$34</c15:f>
                      <c15:dlblFieldTableCache>
                        <c:ptCount val="1"/>
                      </c15:dlblFieldTableCache>
                    </c15:dlblFTEntry>
                  </c15:dlblFieldTable>
                  <c15:showDataLabelsRange val="0"/>
                </c:ext>
                <c:ext xmlns:c16="http://schemas.microsoft.com/office/drawing/2014/chart" uri="{C3380CC4-5D6E-409C-BE32-E72D297353CC}">
                  <c16:uniqueId val="{00000035-DB06-4B28-AAF7-C749A31972EB}"/>
                </c:ext>
              </c:extLst>
            </c:dLbl>
            <c:dLbl>
              <c:idx val="21"/>
              <c:tx>
                <c:strRef>
                  <c:f>Daten_Diagramme!$F$35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{62900A80-0874-4BAE-B279-2688A46954B1}</c15:txfldGUID>
                      <c15:f>Daten_Diagramme!$F$35</c15:f>
                      <c15:dlblFieldTableCache>
                        <c:ptCount val="1"/>
                      </c15:dlblFieldTableCache>
                    </c15:dlblFTEntry>
                  </c15:dlblFieldTable>
                  <c15:showDataLabelsRange val="0"/>
                </c:ext>
                <c:ext xmlns:c16="http://schemas.microsoft.com/office/drawing/2014/chart" uri="{C3380CC4-5D6E-409C-BE32-E72D297353CC}">
                  <c16:uniqueId val="{00000036-DB06-4B28-AAF7-C749A31972EB}"/>
                </c:ext>
              </c:extLst>
            </c:dLbl>
            <c:dLbl>
              <c:idx val="22"/>
              <c:tx>
                <c:strRef>
                  <c:f>Daten_Diagramme!$F$36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{BD2C6854-21E5-4D14-8415-BDC1BC61ECF1}</c15:txfldGUID>
                      <c15:f>Daten_Diagramme!$F$36</c15:f>
                      <c15:dlblFieldTableCache>
                        <c:ptCount val="1"/>
                      </c15:dlblFieldTableCache>
                    </c15:dlblFTEntry>
                  </c15:dlblFieldTable>
                  <c15:showDataLabelsRange val="0"/>
                </c:ext>
                <c:ext xmlns:c16="http://schemas.microsoft.com/office/drawing/2014/chart" uri="{C3380CC4-5D6E-409C-BE32-E72D297353CC}">
                  <c16:uniqueId val="{00000037-DB06-4B28-AAF7-C749A31972EB}"/>
                </c:ext>
              </c:extLst>
            </c:dLbl>
            <c:dLbl>
              <c:idx val="23"/>
              <c:tx>
                <c:strRef>
                  <c:f>Daten_Diagramme!$F$37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{F0F9BC67-B1DC-469A-970F-07BA64569284}</c15:txfldGUID>
                      <c15:f>Daten_Diagramme!$F$37</c15:f>
                      <c15:dlblFieldTableCache>
                        <c:ptCount val="1"/>
                      </c15:dlblFieldTableCache>
                    </c15:dlblFTEntry>
                  </c15:dlblFieldTable>
                  <c15:showDataLabelsRange val="0"/>
                </c:ext>
                <c:ext xmlns:c16="http://schemas.microsoft.com/office/drawing/2014/chart" uri="{C3380CC4-5D6E-409C-BE32-E72D297353CC}">
                  <c16:uniqueId val="{00000038-DB06-4B28-AAF7-C749A31972EB}"/>
                </c:ext>
              </c:extLst>
            </c:dLbl>
            <c:dLbl>
              <c:idx val="24"/>
              <c:tx>
                <c:strRef>
                  <c:f>Daten_Diagramme!$F$38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{A61A0BDA-40E2-4602-B16A-D25AE2B86665}</c15:txfldGUID>
                      <c15:f>Daten_Diagramme!$F$38</c15:f>
                      <c15:dlblFieldTableCache>
                        <c:ptCount val="1"/>
                      </c15:dlblFieldTableCache>
                    </c15:dlblFTEntry>
                  </c15:dlblFieldTable>
                  <c15:showDataLabelsRange val="0"/>
                </c:ext>
                <c:ext xmlns:c16="http://schemas.microsoft.com/office/drawing/2014/chart" uri="{C3380CC4-5D6E-409C-BE32-E72D297353CC}">
                  <c16:uniqueId val="{00000039-DB06-4B28-AAF7-C749A31972EB}"/>
                </c:ext>
              </c:extLst>
            </c:dLbl>
            <c:dLbl>
              <c:idx val="25"/>
              <c:tx>
                <c:strRef>
                  <c:f>Daten_Diagramme!$F$39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{BE3B0413-C199-44EF-B053-4BB5E7EF0AC9}</c15:txfldGUID>
                      <c15:f>Daten_Diagramme!$F$39</c15:f>
                      <c15:dlblFieldTableCache>
                        <c:ptCount val="1"/>
                      </c15:dlblFieldTableCache>
                    </c15:dlblFTEntry>
                  </c15:dlblFieldTable>
                  <c15:showDataLabelsRange val="0"/>
                </c:ext>
                <c:ext xmlns:c16="http://schemas.microsoft.com/office/drawing/2014/chart" uri="{C3380CC4-5D6E-409C-BE32-E72D297353CC}">
                  <c16:uniqueId val="{0000003A-DB06-4B28-AAF7-C749A31972EB}"/>
                </c:ext>
              </c:extLst>
            </c:dLbl>
            <c:dLbl>
              <c:idx val="26"/>
              <c:tx>
                <c:strRef>
                  <c:f>Daten_Diagramme!$F$40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{7C4EF05A-3D2A-452B-8B60-CB7D89ABD854}</c15:txfldGUID>
                      <c15:f>Daten_Diagramme!$F$40</c15:f>
                      <c15:dlblFieldTableCache>
                        <c:ptCount val="1"/>
                      </c15:dlblFieldTableCache>
                    </c15:dlblFTEntry>
                  </c15:dlblFieldTable>
                  <c15:showDataLabelsRange val="0"/>
                </c:ext>
                <c:ext xmlns:c16="http://schemas.microsoft.com/office/drawing/2014/chart" uri="{C3380CC4-5D6E-409C-BE32-E72D297353CC}">
                  <c16:uniqueId val="{0000003B-DB06-4B28-AAF7-C749A31972EB}"/>
                </c:ext>
              </c:extLst>
            </c:dLbl>
            <c:dLbl>
              <c:idx val="27"/>
              <c:tx>
                <c:strRef>
                  <c:f>Daten_Diagramme!$F$41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{31FFFDDA-B7B5-4948-B71B-7559247DC3B5}</c15:txfldGUID>
                      <c15:f>Daten_Diagramme!$F$41</c15:f>
                      <c15:dlblFieldTableCache>
                        <c:ptCount val="1"/>
                      </c15:dlblFieldTableCache>
                    </c15:dlblFTEntry>
                  </c15:dlblFieldTable>
                  <c15:showDataLabelsRange val="0"/>
                </c:ext>
                <c:ext xmlns:c16="http://schemas.microsoft.com/office/drawing/2014/chart" uri="{C3380CC4-5D6E-409C-BE32-E72D297353CC}">
                  <c16:uniqueId val="{0000003C-DB06-4B28-AAF7-C749A31972EB}"/>
                </c:ext>
              </c:extLst>
            </c:dLbl>
            <c:dLbl>
              <c:idx val="28"/>
              <c:tx>
                <c:strRef>
                  <c:f>Daten_Diagramme!$F$42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{7C1C0687-3127-4816-B3FD-CDD2A2CF4EE7}</c15:txfldGUID>
                      <c15:f>Daten_Diagramme!$F$42</c15:f>
                      <c15:dlblFieldTableCache>
                        <c:ptCount val="1"/>
                      </c15:dlblFieldTableCache>
                    </c15:dlblFTEntry>
                  </c15:dlblFieldTable>
                  <c15:showDataLabelsRange val="0"/>
                </c:ext>
                <c:ext xmlns:c16="http://schemas.microsoft.com/office/drawing/2014/chart" uri="{C3380CC4-5D6E-409C-BE32-E72D297353CC}">
                  <c16:uniqueId val="{0000003D-DB06-4B28-AAF7-C749A31972EB}"/>
                </c:ext>
              </c:extLst>
            </c:dLbl>
            <c:dLbl>
              <c:idx val="29"/>
              <c:tx>
                <c:strRef>
                  <c:f>Daten_Diagramme!$F$43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{A24DD9B0-EAB8-4D8D-A5CC-15D306A8522C}</c15:txfldGUID>
                      <c15:f>Daten_Diagramme!$F$43</c15:f>
                      <c15:dlblFieldTableCache>
                        <c:ptCount val="1"/>
                      </c15:dlblFieldTableCache>
                    </c15:dlblFTEntry>
                  </c15:dlblFieldTable>
                  <c15:showDataLabelsRange val="0"/>
                </c:ext>
                <c:ext xmlns:c16="http://schemas.microsoft.com/office/drawing/2014/chart" uri="{C3380CC4-5D6E-409C-BE32-E72D297353CC}">
                  <c16:uniqueId val="{0000003E-DB06-4B28-AAF7-C749A31972EB}"/>
                </c:ext>
              </c:extLst>
            </c:dLbl>
            <c:dLbl>
              <c:idx val="30"/>
              <c:tx>
                <c:strRef>
                  <c:f>Daten_Diagramme!$F$44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{FD753679-71A3-4554-84FB-10419B2DFCC7}</c15:txfldGUID>
                      <c15:f>Daten_Diagramme!$F$44</c15:f>
                      <c15:dlblFieldTableCache>
                        <c:ptCount val="1"/>
                      </c15:dlblFieldTableCache>
                    </c15:dlblFTEntry>
                  </c15:dlblFieldTable>
                  <c15:showDataLabelsRange val="0"/>
                </c:ext>
                <c:ext xmlns:c16="http://schemas.microsoft.com/office/drawing/2014/chart" uri="{C3380CC4-5D6E-409C-BE32-E72D297353CC}">
                  <c16:uniqueId val="{0000003F-DB06-4B28-AAF7-C749A31972EB}"/>
                </c:ext>
              </c:extLst>
            </c:dLbl>
            <c:dLbl>
              <c:idx val="31"/>
              <c:tx>
                <c:strRef>
                  <c:f>Daten_Diagramme!$F$45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{6A9C793A-16EC-46C2-8E72-DBC682860B2E}</c15:txfldGUID>
                      <c15:f>Daten_Diagramme!$F$45</c15:f>
                      <c15:dlblFieldTableCache>
                        <c:ptCount val="1"/>
                      </c15:dlblFieldTableCache>
                    </c15:dlblFTEntry>
                  </c15:dlblFieldTable>
                  <c15:showDataLabelsRange val="0"/>
                </c:ext>
                <c:ext xmlns:c16="http://schemas.microsoft.com/office/drawing/2014/chart" uri="{C3380CC4-5D6E-409C-BE32-E72D297353CC}">
                  <c16:uniqueId val="{00000040-DB06-4B28-AAF7-C749A31972EB}"/>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Daten_Diagramme!$H$14:$H$39</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41-DB06-4B28-AAF7-C749A31972EB}"/>
            </c:ext>
          </c:extLst>
        </c:ser>
        <c:dLbls>
          <c:showLegendKey val="0"/>
          <c:showVal val="1"/>
          <c:showCatName val="0"/>
          <c:showSerName val="0"/>
          <c:showPercent val="0"/>
          <c:showBubbleSize val="0"/>
        </c:dLbls>
        <c:gapWidth val="100"/>
        <c:overlap val="100"/>
        <c:axId val="297291304"/>
        <c:axId val="297291696"/>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Daten_Diagramme!$K$14:$K$39</c:f>
              <c:numCache>
                <c:formatCode>General</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numCache>
            </c:numRef>
          </c:xVal>
          <c:yVal>
            <c:numRef>
              <c:f>Daten_Diagramme!$J$14:$J$39</c:f>
              <c:numCache>
                <c:formatCode>General</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numCache>
            </c:numRef>
          </c:yVal>
          <c:smooth val="0"/>
          <c:extLst>
            <c:ext xmlns:c16="http://schemas.microsoft.com/office/drawing/2014/chart" uri="{C3380CC4-5D6E-409C-BE32-E72D297353CC}">
              <c16:uniqueId val="{00000042-DB06-4B28-AAF7-C749A31972EB}"/>
            </c:ext>
          </c:extLst>
        </c:ser>
        <c:dLbls>
          <c:showLegendKey val="0"/>
          <c:showVal val="1"/>
          <c:showCatName val="0"/>
          <c:showSerName val="0"/>
          <c:showPercent val="0"/>
          <c:showBubbleSize val="0"/>
        </c:dLbls>
        <c:axId val="297292088"/>
        <c:axId val="297292480"/>
      </c:scatterChart>
      <c:catAx>
        <c:axId val="297291304"/>
        <c:scaling>
          <c:orientation val="maxMin"/>
        </c:scaling>
        <c:delete val="0"/>
        <c:axPos val="l"/>
        <c:majorTickMark val="none"/>
        <c:minorTickMark val="none"/>
        <c:tickLblPos val="none"/>
        <c:spPr>
          <a:ln w="3175">
            <a:solidFill>
              <a:srgbClr val="000000"/>
            </a:solidFill>
            <a:prstDash val="solid"/>
          </a:ln>
        </c:spPr>
        <c:crossAx val="297291696"/>
        <c:crosses val="autoZero"/>
        <c:auto val="1"/>
        <c:lblAlgn val="ctr"/>
        <c:lblOffset val="100"/>
        <c:tickMarkSkip val="1"/>
        <c:noMultiLvlLbl val="0"/>
      </c:catAx>
      <c:valAx>
        <c:axId val="297291696"/>
        <c:scaling>
          <c:orientation val="minMax"/>
          <c:max val="50"/>
          <c:min val="-50"/>
        </c:scaling>
        <c:delete val="1"/>
        <c:axPos val="t"/>
        <c:numFmt formatCode="#,#00" sourceLinked="1"/>
        <c:majorTickMark val="out"/>
        <c:minorTickMark val="none"/>
        <c:tickLblPos val="none"/>
        <c:crossAx val="297291304"/>
        <c:crosses val="autoZero"/>
        <c:crossBetween val="between"/>
        <c:majorUnit val="10"/>
        <c:minorUnit val="5"/>
      </c:valAx>
      <c:valAx>
        <c:axId val="297292088"/>
        <c:scaling>
          <c:orientation val="minMax"/>
        </c:scaling>
        <c:delete val="1"/>
        <c:axPos val="b"/>
        <c:numFmt formatCode="General" sourceLinked="1"/>
        <c:majorTickMark val="out"/>
        <c:minorTickMark val="none"/>
        <c:tickLblPos val="none"/>
        <c:crossAx val="297292480"/>
        <c:crosses val="max"/>
        <c:crossBetween val="midCat"/>
      </c:valAx>
      <c:valAx>
        <c:axId val="297292480"/>
        <c:scaling>
          <c:orientation val="maxMin"/>
          <c:max val="320"/>
          <c:min val="0"/>
        </c:scaling>
        <c:delete val="1"/>
        <c:axPos val="r"/>
        <c:numFmt formatCode="General" sourceLinked="1"/>
        <c:majorTickMark val="out"/>
        <c:minorTickMark val="none"/>
        <c:tickLblPos val="none"/>
        <c:crossAx val="297292088"/>
        <c:crosses val="max"/>
        <c:crossBetween val="midCat"/>
        <c:majorUnit val="10"/>
        <c:minorUnit val="5"/>
      </c:valAx>
      <c:spPr>
        <a:noFill/>
        <a:ln w="25400">
          <a:noFill/>
        </a:ln>
      </c:spPr>
    </c:plotArea>
    <c:plotVisOnly val="1"/>
    <c:dispBlanksAs val="gap"/>
    <c:showDLblsOverMax val="0"/>
  </c:chart>
  <c:spPr>
    <a:noFill/>
    <a:ln w="9525">
      <a:noFill/>
    </a:ln>
  </c:spPr>
  <c:txPr>
    <a:bodyPr/>
    <a:lstStyle/>
    <a:p>
      <a:pPr>
        <a:defRPr sz="5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923397444397504E-2"/>
          <c:y val="1.4231505644191103E-2"/>
          <c:w val="0.90734965828060365"/>
          <c:h val="0.98576848542396367"/>
        </c:manualLayout>
      </c:layout>
      <c:barChart>
        <c:barDir val="bar"/>
        <c:grouping val="clustered"/>
        <c:varyColors val="0"/>
        <c:ser>
          <c:idx val="0"/>
          <c:order val="0"/>
          <c:spPr>
            <a:solidFill>
              <a:srgbClr val="969696"/>
            </a:solidFill>
            <a:ln w="25400">
              <a:noFill/>
            </a:ln>
          </c:spPr>
          <c:invertIfNegative val="0"/>
          <c:dLbls>
            <c:dLbl>
              <c:idx val="0"/>
              <c:tx>
                <c:strRef>
                  <c:f>Daten_Diagramme!$E$14</c:f>
                  <c:strCache>
                    <c:ptCount val="1"/>
                    <c:pt idx="0">
                      <c:v>-2.2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{7B32B7B3-E759-42F1-83D1-10A560284D86}</c15:txfldGUID>
                      <c15:f>Daten_Diagramme!$E$14</c15:f>
                      <c15:dlblFieldTableCache>
                        <c:ptCount val="1"/>
                        <c:pt idx="0">
                          <c:v>-2.2</c:v>
                        </c:pt>
                      </c15:dlblFieldTableCache>
                    </c15:dlblFTEntry>
                  </c15:dlblFieldTable>
                  <c15:showDataLabelsRange val="0"/>
                </c:ext>
                <c:ext xmlns:c16="http://schemas.microsoft.com/office/drawing/2014/chart" uri="{C3380CC4-5D6E-409C-BE32-E72D297353CC}">
                  <c16:uniqueId val="{00000000-C1F1-416E-81C5-DBD2C54E0592}"/>
                </c:ext>
              </c:extLst>
            </c:dLbl>
            <c:dLbl>
              <c:idx val="1"/>
              <c:tx>
                <c:strRef>
                  <c:f>Daten_Diagramme!$E$15</c:f>
                  <c:strCache>
                    <c:ptCount val="1"/>
                    <c:pt idx="0">
                      <c:v>-7.1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{B46FF156-A45C-44F2-A7CB-9DE1C40C96B3}</c15:txfldGUID>
                      <c15:f>Daten_Diagramme!$E$15</c15:f>
                      <c15:dlblFieldTableCache>
                        <c:ptCount val="1"/>
                        <c:pt idx="0">
                          <c:v>-7.1</c:v>
                        </c:pt>
                      </c15:dlblFieldTableCache>
                    </c15:dlblFTEntry>
                  </c15:dlblFieldTable>
                  <c15:showDataLabelsRange val="0"/>
                </c:ext>
                <c:ext xmlns:c16="http://schemas.microsoft.com/office/drawing/2014/chart" uri="{C3380CC4-5D6E-409C-BE32-E72D297353CC}">
                  <c16:uniqueId val="{00000001-C1F1-416E-81C5-DBD2C54E0592}"/>
                </c:ext>
              </c:extLst>
            </c:dLbl>
            <c:dLbl>
              <c:idx val="2"/>
              <c:tx>
                <c:strRef>
                  <c:f>Daten_Diagramme!$E$16</c:f>
                  <c:strCache>
                    <c:ptCount val="1"/>
                    <c:pt idx="0">
                      <c:v>-4.9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{8A778B62-433E-4A2E-BDA1-BA84DDF04865}</c15:txfldGUID>
                      <c15:f>Daten_Diagramme!$E$16</c15:f>
                      <c15:dlblFieldTableCache>
                        <c:ptCount val="1"/>
                        <c:pt idx="0">
                          <c:v>-4.9</c:v>
                        </c:pt>
                      </c15:dlblFieldTableCache>
                    </c15:dlblFTEntry>
                  </c15:dlblFieldTable>
                  <c15:showDataLabelsRange val="0"/>
                </c:ext>
                <c:ext xmlns:c16="http://schemas.microsoft.com/office/drawing/2014/chart" uri="{C3380CC4-5D6E-409C-BE32-E72D297353CC}">
                  <c16:uniqueId val="{00000002-C1F1-416E-81C5-DBD2C54E0592}"/>
                </c:ext>
              </c:extLst>
            </c:dLbl>
            <c:dLbl>
              <c:idx val="3"/>
              <c:tx>
                <c:strRef>
                  <c:f>Daten_Diagramme!$E$17</c:f>
                  <c:strCache>
                    <c:ptCount val="1"/>
                    <c:pt idx="0">
                      <c:v>-6.3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{2C354DCF-E3DC-4F97-AD49-14152068834B}</c15:txfldGUID>
                      <c15:f>Daten_Diagramme!$E$17</c15:f>
                      <c15:dlblFieldTableCache>
                        <c:ptCount val="1"/>
                        <c:pt idx="0">
                          <c:v>-6.3</c:v>
                        </c:pt>
                      </c15:dlblFieldTableCache>
                    </c15:dlblFTEntry>
                  </c15:dlblFieldTable>
                  <c15:showDataLabelsRange val="0"/>
                </c:ext>
                <c:ext xmlns:c16="http://schemas.microsoft.com/office/drawing/2014/chart" uri="{C3380CC4-5D6E-409C-BE32-E72D297353CC}">
                  <c16:uniqueId val="{00000003-C1F1-416E-81C5-DBD2C54E0592}"/>
                </c:ext>
              </c:extLst>
            </c:dLbl>
            <c:dLbl>
              <c:idx val="4"/>
              <c:tx>
                <c:strRef>
                  <c:f>Daten_Diagramme!$E$18</c:f>
                  <c:strCache>
                    <c:ptCount val="1"/>
                    <c:pt idx="0">
                      <c:v>-18.4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{6F10F761-1FED-45F0-9F35-65E152C1F7F3}</c15:txfldGUID>
                      <c15:f>Daten_Diagramme!$E$18</c15:f>
                      <c15:dlblFieldTableCache>
                        <c:ptCount val="1"/>
                        <c:pt idx="0">
                          <c:v>-18.4</c:v>
                        </c:pt>
                      </c15:dlblFieldTableCache>
                    </c15:dlblFTEntry>
                  </c15:dlblFieldTable>
                  <c15:showDataLabelsRange val="0"/>
                </c:ext>
                <c:ext xmlns:c16="http://schemas.microsoft.com/office/drawing/2014/chart" uri="{C3380CC4-5D6E-409C-BE32-E72D297353CC}">
                  <c16:uniqueId val="{00000004-C1F1-416E-81C5-DBD2C54E0592}"/>
                </c:ext>
              </c:extLst>
            </c:dLbl>
            <c:dLbl>
              <c:idx val="5"/>
              <c:tx>
                <c:strRef>
                  <c:f>Daten_Diagramme!$E$19</c:f>
                  <c:strCache>
                    <c:ptCount val="1"/>
                    <c:pt idx="0">
                      <c:v>0.8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{043A0488-328C-4E92-A0EB-24AEC585D614}</c15:txfldGUID>
                      <c15:f>Daten_Diagramme!$E$19</c15:f>
                      <c15:dlblFieldTableCache>
                        <c:ptCount val="1"/>
                        <c:pt idx="0">
                          <c:v>0.8</c:v>
                        </c:pt>
                      </c15:dlblFieldTableCache>
                    </c15:dlblFTEntry>
                  </c15:dlblFieldTable>
                  <c15:showDataLabelsRange val="0"/>
                </c:ext>
                <c:ext xmlns:c16="http://schemas.microsoft.com/office/drawing/2014/chart" uri="{C3380CC4-5D6E-409C-BE32-E72D297353CC}">
                  <c16:uniqueId val="{00000005-C1F1-416E-81C5-DBD2C54E0592}"/>
                </c:ext>
              </c:extLst>
            </c:dLbl>
            <c:dLbl>
              <c:idx val="6"/>
              <c:tx>
                <c:strRef>
                  <c:f>Daten_Diagramme!$E$20</c:f>
                  <c:strCache>
                    <c:ptCount val="1"/>
                    <c:pt idx="0">
                      <c:v>-2.6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{8828D07E-3264-40F8-8AAA-81B237FE39B9}</c15:txfldGUID>
                      <c15:f>Daten_Diagramme!$E$20</c15:f>
                      <c15:dlblFieldTableCache>
                        <c:ptCount val="1"/>
                        <c:pt idx="0">
                          <c:v>-2.6</c:v>
                        </c:pt>
                      </c15:dlblFieldTableCache>
                    </c15:dlblFTEntry>
                  </c15:dlblFieldTable>
                  <c15:showDataLabelsRange val="0"/>
                </c:ext>
                <c:ext xmlns:c16="http://schemas.microsoft.com/office/drawing/2014/chart" uri="{C3380CC4-5D6E-409C-BE32-E72D297353CC}">
                  <c16:uniqueId val="{00000006-C1F1-416E-81C5-DBD2C54E0592}"/>
                </c:ext>
              </c:extLst>
            </c:dLbl>
            <c:dLbl>
              <c:idx val="7"/>
              <c:tx>
                <c:strRef>
                  <c:f>Daten_Diagramme!$E$21</c:f>
                  <c:strCache>
                    <c:ptCount val="1"/>
                    <c:pt idx="0">
                      <c:v>-4.3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{29DB07B5-BA27-408C-9BFF-E91AB1B9015A}</c15:txfldGUID>
                      <c15:f>Daten_Diagramme!$E$21</c15:f>
                      <c15:dlblFieldTableCache>
                        <c:ptCount val="1"/>
                        <c:pt idx="0">
                          <c:v>-4.3</c:v>
                        </c:pt>
                      </c15:dlblFieldTableCache>
                    </c15:dlblFTEntry>
                  </c15:dlblFieldTable>
                  <c15:showDataLabelsRange val="0"/>
                </c:ext>
                <c:ext xmlns:c16="http://schemas.microsoft.com/office/drawing/2014/chart" uri="{C3380CC4-5D6E-409C-BE32-E72D297353CC}">
                  <c16:uniqueId val="{00000007-C1F1-416E-81C5-DBD2C54E0592}"/>
                </c:ext>
              </c:extLst>
            </c:dLbl>
            <c:dLbl>
              <c:idx val="8"/>
              <c:tx>
                <c:strRef>
                  <c:f>Daten_Diagramme!$E$22</c:f>
                  <c:strCache>
                    <c:ptCount val="1"/>
                    <c:pt idx="0">
                      <c:v>-1.6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{BC73C408-B1B1-4D52-BBB8-FBD1CC7F59A2}</c15:txfldGUID>
                      <c15:f>Daten_Diagramme!$E$22</c15:f>
                      <c15:dlblFieldTableCache>
                        <c:ptCount val="1"/>
                        <c:pt idx="0">
                          <c:v>-1.6</c:v>
                        </c:pt>
                      </c15:dlblFieldTableCache>
                    </c15:dlblFTEntry>
                  </c15:dlblFieldTable>
                  <c15:showDataLabelsRange val="0"/>
                </c:ext>
                <c:ext xmlns:c16="http://schemas.microsoft.com/office/drawing/2014/chart" uri="{C3380CC4-5D6E-409C-BE32-E72D297353CC}">
                  <c16:uniqueId val="{00000008-C1F1-416E-81C5-DBD2C54E0592}"/>
                </c:ext>
              </c:extLst>
            </c:dLbl>
            <c:dLbl>
              <c:idx val="9"/>
              <c:tx>
                <c:strRef>
                  <c:f>Daten_Diagramme!$E$23</c:f>
                  <c:strCache>
                    <c:ptCount val="1"/>
                    <c:pt idx="0">
                      <c:v>-3.2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{926F1B49-009E-4305-9E03-BE6A68B81DED}</c15:txfldGUID>
                      <c15:f>Daten_Diagramme!$E$23</c15:f>
                      <c15:dlblFieldTableCache>
                        <c:ptCount val="1"/>
                        <c:pt idx="0">
                          <c:v>-3.2</c:v>
                        </c:pt>
                      </c15:dlblFieldTableCache>
                    </c15:dlblFTEntry>
                  </c15:dlblFieldTable>
                  <c15:showDataLabelsRange val="0"/>
                </c:ext>
                <c:ext xmlns:c16="http://schemas.microsoft.com/office/drawing/2014/chart" uri="{C3380CC4-5D6E-409C-BE32-E72D297353CC}">
                  <c16:uniqueId val="{00000009-C1F1-416E-81C5-DBD2C54E0592}"/>
                </c:ext>
              </c:extLst>
            </c:dLbl>
            <c:dLbl>
              <c:idx val="10"/>
              <c:tx>
                <c:strRef>
                  <c:f>Daten_Diagramme!$E$24</c:f>
                  <c:strCache>
                    <c:ptCount val="1"/>
                    <c:pt idx="0">
                      <c:v>8.2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{F842B0DE-5E61-42EA-8D85-04325152CB12}</c15:txfldGUID>
                      <c15:f>Daten_Diagramme!$E$24</c15:f>
                      <c15:dlblFieldTableCache>
                        <c:ptCount val="1"/>
                        <c:pt idx="0">
                          <c:v>8.2</c:v>
                        </c:pt>
                      </c15:dlblFieldTableCache>
                    </c15:dlblFTEntry>
                  </c15:dlblFieldTable>
                  <c15:showDataLabelsRange val="0"/>
                </c:ext>
                <c:ext xmlns:c16="http://schemas.microsoft.com/office/drawing/2014/chart" uri="{C3380CC4-5D6E-409C-BE32-E72D297353CC}">
                  <c16:uniqueId val="{0000000A-C1F1-416E-81C5-DBD2C54E0592}"/>
                </c:ext>
              </c:extLst>
            </c:dLbl>
            <c:dLbl>
              <c:idx val="11"/>
              <c:tx>
                <c:strRef>
                  <c:f>Daten_Diagramme!$E$25</c:f>
                  <c:strCache>
                    <c:ptCount val="1"/>
                    <c:pt idx="0">
                      <c:v>-14.3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{B991157B-65A4-4B02-9FEC-DB9542781E77}</c15:txfldGUID>
                      <c15:f>Daten_Diagramme!$E$25</c15:f>
                      <c15:dlblFieldTableCache>
                        <c:ptCount val="1"/>
                        <c:pt idx="0">
                          <c:v>-14.3</c:v>
                        </c:pt>
                      </c15:dlblFieldTableCache>
                    </c15:dlblFTEntry>
                  </c15:dlblFieldTable>
                  <c15:showDataLabelsRange val="0"/>
                </c:ext>
                <c:ext xmlns:c16="http://schemas.microsoft.com/office/drawing/2014/chart" uri="{C3380CC4-5D6E-409C-BE32-E72D297353CC}">
                  <c16:uniqueId val="{0000000B-C1F1-416E-81C5-DBD2C54E0592}"/>
                </c:ext>
              </c:extLst>
            </c:dLbl>
            <c:dLbl>
              <c:idx val="12"/>
              <c:tx>
                <c:strRef>
                  <c:f>Daten_Diagramme!$E$26</c:f>
                  <c:strCache>
                    <c:ptCount val="1"/>
                    <c:pt idx="0">
                      <c:v>-10.0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{7370580A-4A22-4E49-96EC-446110E653FC}</c15:txfldGUID>
                      <c15:f>Daten_Diagramme!$E$26</c15:f>
                      <c15:dlblFieldTableCache>
                        <c:ptCount val="1"/>
                        <c:pt idx="0">
                          <c:v>-10.0</c:v>
                        </c:pt>
                      </c15:dlblFieldTableCache>
                    </c15:dlblFTEntry>
                  </c15:dlblFieldTable>
                  <c15:showDataLabelsRange val="0"/>
                </c:ext>
                <c:ext xmlns:c16="http://schemas.microsoft.com/office/drawing/2014/chart" uri="{C3380CC4-5D6E-409C-BE32-E72D297353CC}">
                  <c16:uniqueId val="{0000000C-C1F1-416E-81C5-DBD2C54E0592}"/>
                </c:ext>
              </c:extLst>
            </c:dLbl>
            <c:dLbl>
              <c:idx val="13"/>
              <c:tx>
                <c:strRef>
                  <c:f>Daten_Diagramme!$E$27</c:f>
                  <c:strCache>
                    <c:ptCount val="1"/>
                    <c:pt idx="0">
                      <c:v>-1.0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{C03B7F62-BB08-473C-8C2F-F35313D2F3A8}</c15:txfldGUID>
                      <c15:f>Daten_Diagramme!$E$27</c15:f>
                      <c15:dlblFieldTableCache>
                        <c:ptCount val="1"/>
                        <c:pt idx="0">
                          <c:v>-1.0</c:v>
                        </c:pt>
                      </c15:dlblFieldTableCache>
                    </c15:dlblFTEntry>
                  </c15:dlblFieldTable>
                  <c15:showDataLabelsRange val="0"/>
                </c:ext>
                <c:ext xmlns:c16="http://schemas.microsoft.com/office/drawing/2014/chart" uri="{C3380CC4-5D6E-409C-BE32-E72D297353CC}">
                  <c16:uniqueId val="{0000000D-C1F1-416E-81C5-DBD2C54E0592}"/>
                </c:ext>
              </c:extLst>
            </c:dLbl>
            <c:dLbl>
              <c:idx val="14"/>
              <c:tx>
                <c:strRef>
                  <c:f>Daten_Diagramme!$E$28</c:f>
                  <c:strCache>
                    <c:ptCount val="1"/>
                    <c:pt idx="0">
                      <c:v>-7.4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{73694507-9DFE-46F3-86D4-A2BB4C0881F7}</c15:txfldGUID>
                      <c15:f>Daten_Diagramme!$E$28</c15:f>
                      <c15:dlblFieldTableCache>
                        <c:ptCount val="1"/>
                        <c:pt idx="0">
                          <c:v>-7.4</c:v>
                        </c:pt>
                      </c15:dlblFieldTableCache>
                    </c15:dlblFTEntry>
                  </c15:dlblFieldTable>
                  <c15:showDataLabelsRange val="0"/>
                </c:ext>
                <c:ext xmlns:c16="http://schemas.microsoft.com/office/drawing/2014/chart" uri="{C3380CC4-5D6E-409C-BE32-E72D297353CC}">
                  <c16:uniqueId val="{0000000E-C1F1-416E-81C5-DBD2C54E0592}"/>
                </c:ext>
              </c:extLst>
            </c:dLbl>
            <c:dLbl>
              <c:idx val="15"/>
              <c:tx>
                <c:strRef>
                  <c:f>Daten_Diagramme!$E$29</c:f>
                  <c:strCache>
                    <c:ptCount val="1"/>
                    <c:pt idx="0">
                      <c:v>-44.8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{7A67B38A-BAC4-4F30-B274-1FFEB53FDB84}</c15:txfldGUID>
                      <c15:f>Daten_Diagramme!$E$29</c15:f>
                      <c15:dlblFieldTableCache>
                        <c:ptCount val="1"/>
                        <c:pt idx="0">
                          <c:v>-44.8</c:v>
                        </c:pt>
                      </c15:dlblFieldTableCache>
                    </c15:dlblFTEntry>
                  </c15:dlblFieldTable>
                  <c15:showDataLabelsRange val="0"/>
                </c:ext>
                <c:ext xmlns:c16="http://schemas.microsoft.com/office/drawing/2014/chart" uri="{C3380CC4-5D6E-409C-BE32-E72D297353CC}">
                  <c16:uniqueId val="{0000000F-C1F1-416E-81C5-DBD2C54E0592}"/>
                </c:ext>
              </c:extLst>
            </c:dLbl>
            <c:dLbl>
              <c:idx val="16"/>
              <c:tx>
                <c:strRef>
                  <c:f>Daten_Diagramme!$E$30</c:f>
                  <c:strCache>
                    <c:ptCount val="1"/>
                    <c:pt idx="0">
                      <c:v>-11.3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{B12D2443-C1A3-45D1-9717-663578C733A7}</c15:txfldGUID>
                      <c15:f>Daten_Diagramme!$E$30</c15:f>
                      <c15:dlblFieldTableCache>
                        <c:ptCount val="1"/>
                        <c:pt idx="0">
                          <c:v>-11.3</c:v>
                        </c:pt>
                      </c15:dlblFieldTableCache>
                    </c15:dlblFTEntry>
                  </c15:dlblFieldTable>
                  <c15:showDataLabelsRange val="0"/>
                </c:ext>
                <c:ext xmlns:c16="http://schemas.microsoft.com/office/drawing/2014/chart" uri="{C3380CC4-5D6E-409C-BE32-E72D297353CC}">
                  <c16:uniqueId val="{00000010-C1F1-416E-81C5-DBD2C54E0592}"/>
                </c:ext>
              </c:extLst>
            </c:dLbl>
            <c:dLbl>
              <c:idx val="17"/>
              <c:tx>
                <c:strRef>
                  <c:f>Daten_Diagramme!$E$31</c:f>
                  <c:strCache>
                    <c:ptCount val="1"/>
                    <c:pt idx="0">
                      <c:v>12.1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{F55A1D23-B482-47BD-A0E9-56CEF80B38FD}</c15:txfldGUID>
                      <c15:f>Daten_Diagramme!$E$31</c15:f>
                      <c15:dlblFieldTableCache>
                        <c:ptCount val="1"/>
                        <c:pt idx="0">
                          <c:v>12.1</c:v>
                        </c:pt>
                      </c15:dlblFieldTableCache>
                    </c15:dlblFTEntry>
                  </c15:dlblFieldTable>
                  <c15:showDataLabelsRange val="0"/>
                </c:ext>
                <c:ext xmlns:c16="http://schemas.microsoft.com/office/drawing/2014/chart" uri="{C3380CC4-5D6E-409C-BE32-E72D297353CC}">
                  <c16:uniqueId val="{00000011-C1F1-416E-81C5-DBD2C54E0592}"/>
                </c:ext>
              </c:extLst>
            </c:dLbl>
            <c:dLbl>
              <c:idx val="18"/>
              <c:tx>
                <c:strRef>
                  <c:f>Daten_Diagramme!$E$32</c:f>
                  <c:strCache>
                    <c:ptCount val="1"/>
                    <c:pt idx="0">
                      <c:v>-1.2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{E1FB06DF-598B-4218-98A1-F47521A8E10F}</c15:txfldGUID>
                      <c15:f>Daten_Diagramme!$E$32</c15:f>
                      <c15:dlblFieldTableCache>
                        <c:ptCount val="1"/>
                        <c:pt idx="0">
                          <c:v>-1.2</c:v>
                        </c:pt>
                      </c15:dlblFieldTableCache>
                    </c15:dlblFTEntry>
                  </c15:dlblFieldTable>
                  <c15:showDataLabelsRange val="0"/>
                </c:ext>
                <c:ext xmlns:c16="http://schemas.microsoft.com/office/drawing/2014/chart" uri="{C3380CC4-5D6E-409C-BE32-E72D297353CC}">
                  <c16:uniqueId val="{00000012-C1F1-416E-81C5-DBD2C54E0592}"/>
                </c:ext>
              </c:extLst>
            </c:dLbl>
            <c:dLbl>
              <c:idx val="19"/>
              <c:tx>
                <c:strRef>
                  <c:f>Daten_Diagramme!$E$33</c:f>
                  <c:strCache>
                    <c:ptCount val="1"/>
                    <c:pt idx="0">
                      <c:v>-2.2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{D4B72734-42E9-46F7-A963-8C9A12D085D8}</c15:txfldGUID>
                      <c15:f>Daten_Diagramme!$E$33</c15:f>
                      <c15:dlblFieldTableCache>
                        <c:ptCount val="1"/>
                        <c:pt idx="0">
                          <c:v>-2.2</c:v>
                        </c:pt>
                      </c15:dlblFieldTableCache>
                    </c15:dlblFTEntry>
                  </c15:dlblFieldTable>
                  <c15:showDataLabelsRange val="0"/>
                </c:ext>
                <c:ext xmlns:c16="http://schemas.microsoft.com/office/drawing/2014/chart" uri="{C3380CC4-5D6E-409C-BE32-E72D297353CC}">
                  <c16:uniqueId val="{00000013-C1F1-416E-81C5-DBD2C54E0592}"/>
                </c:ext>
              </c:extLst>
            </c:dLbl>
            <c:dLbl>
              <c:idx val="20"/>
              <c:tx>
                <c:strRef>
                  <c:f>Daten_Diagramme!$E$34</c:f>
                  <c:strCache>
                    <c:ptCount val="1"/>
                    <c:pt idx="0">
                      <c:v>-5.8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{FB6A1F86-B10E-47C9-BE0D-D9CFA35A6FC7}</c15:txfldGUID>
                      <c15:f>Daten_Diagramme!$E$34</c15:f>
                      <c15:dlblFieldTableCache>
                        <c:ptCount val="1"/>
                        <c:pt idx="0">
                          <c:v>-5.8</c:v>
                        </c:pt>
                      </c15:dlblFieldTableCache>
                    </c15:dlblFTEntry>
                  </c15:dlblFieldTable>
                  <c15:showDataLabelsRange val="0"/>
                </c:ext>
                <c:ext xmlns:c16="http://schemas.microsoft.com/office/drawing/2014/chart" uri="{C3380CC4-5D6E-409C-BE32-E72D297353CC}">
                  <c16:uniqueId val="{00000014-C1F1-416E-81C5-DBD2C54E0592}"/>
                </c:ext>
              </c:extLst>
            </c:dLbl>
            <c:dLbl>
              <c:idx val="21"/>
              <c:tx>
                <c:strRef>
                  <c:f>Daten_Diagramme!$E$35</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{5F006C37-7A99-46A3-9B17-4E07CFD68AFE}</c15:txfldGUID>
                      <c15:f>Daten_Diagramme!$E$35</c15:f>
                      <c15:dlblFieldTableCache>
                        <c:ptCount val="1"/>
                        <c:pt idx="0">
                          <c:v>0.0</c:v>
                        </c:pt>
                      </c15:dlblFieldTableCache>
                    </c15:dlblFTEntry>
                  </c15:dlblFieldTable>
                  <c15:showDataLabelsRange val="0"/>
                </c:ext>
                <c:ext xmlns:c16="http://schemas.microsoft.com/office/drawing/2014/chart" uri="{C3380CC4-5D6E-409C-BE32-E72D297353CC}">
                  <c16:uniqueId val="{00000015-C1F1-416E-81C5-DBD2C54E0592}"/>
                </c:ext>
              </c:extLst>
            </c:dLbl>
            <c:dLbl>
              <c:idx val="22"/>
              <c:tx>
                <c:strRef>
                  <c:f>Daten_Diagramme!$E$36</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{E5440B2B-FC22-4A2E-ADE2-BC74058086C9}</c15:txfldGUID>
                      <c15:f>Daten_Diagramme!$E$36</c15:f>
                      <c15:dlblFieldTableCache>
                        <c:ptCount val="1"/>
                        <c:pt idx="0">
                          <c:v>0.0</c:v>
                        </c:pt>
                      </c15:dlblFieldTableCache>
                    </c15:dlblFTEntry>
                  </c15:dlblFieldTable>
                  <c15:showDataLabelsRange val="0"/>
                </c:ext>
                <c:ext xmlns:c16="http://schemas.microsoft.com/office/drawing/2014/chart" uri="{C3380CC4-5D6E-409C-BE32-E72D297353CC}">
                  <c16:uniqueId val="{00000016-C1F1-416E-81C5-DBD2C54E0592}"/>
                </c:ext>
              </c:extLst>
            </c:dLbl>
            <c:dLbl>
              <c:idx val="23"/>
              <c:tx>
                <c:strRef>
                  <c:f>Daten_Diagramme!$E$37</c:f>
                  <c:strCache>
                    <c:ptCount val="1"/>
                    <c:pt idx="0">
                      <c:v>-7.1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{46C20D7C-92A1-47DB-8672-4C0EDD2197D0}</c15:txfldGUID>
                      <c15:f>Daten_Diagramme!$E$37</c15:f>
                      <c15:dlblFieldTableCache>
                        <c:ptCount val="1"/>
                        <c:pt idx="0">
                          <c:v>-7.1</c:v>
                        </c:pt>
                      </c15:dlblFieldTableCache>
                    </c15:dlblFTEntry>
                  </c15:dlblFieldTable>
                  <c15:showDataLabelsRange val="0"/>
                </c:ext>
                <c:ext xmlns:c16="http://schemas.microsoft.com/office/drawing/2014/chart" uri="{C3380CC4-5D6E-409C-BE32-E72D297353CC}">
                  <c16:uniqueId val="{00000017-C1F1-416E-81C5-DBD2C54E0592}"/>
                </c:ext>
              </c:extLst>
            </c:dLbl>
            <c:dLbl>
              <c:idx val="24"/>
              <c:tx>
                <c:strRef>
                  <c:f>Daten_Diagramme!$E$38</c:f>
                  <c:strCache>
                    <c:ptCount val="1"/>
                    <c:pt idx="0">
                      <c:v>-5.3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{71586E82-9A35-4A33-B287-68B65FBA030E}</c15:txfldGUID>
                      <c15:f>Daten_Diagramme!$E$38</c15:f>
                      <c15:dlblFieldTableCache>
                        <c:ptCount val="1"/>
                        <c:pt idx="0">
                          <c:v>-5.3</c:v>
                        </c:pt>
                      </c15:dlblFieldTableCache>
                    </c15:dlblFTEntry>
                  </c15:dlblFieldTable>
                  <c15:showDataLabelsRange val="0"/>
                </c:ext>
                <c:ext xmlns:c16="http://schemas.microsoft.com/office/drawing/2014/chart" uri="{C3380CC4-5D6E-409C-BE32-E72D297353CC}">
                  <c16:uniqueId val="{00000018-C1F1-416E-81C5-DBD2C54E0592}"/>
                </c:ext>
              </c:extLst>
            </c:dLbl>
            <c:dLbl>
              <c:idx val="25"/>
              <c:tx>
                <c:strRef>
                  <c:f>Daten_Diagramme!$E$39</c:f>
                  <c:strCache>
                    <c:ptCount val="1"/>
                    <c:pt idx="0">
                      <c:v>-1.5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{357450FE-B199-480D-804E-45671E60EBE7}</c15:txfldGUID>
                      <c15:f>Daten_Diagramme!$E$39</c15:f>
                      <c15:dlblFieldTableCache>
                        <c:ptCount val="1"/>
                        <c:pt idx="0">
                          <c:v>-1.5</c:v>
                        </c:pt>
                      </c15:dlblFieldTableCache>
                    </c15:dlblFTEntry>
                  </c15:dlblFieldTable>
                  <c15:showDataLabelsRange val="0"/>
                </c:ext>
                <c:ext xmlns:c16="http://schemas.microsoft.com/office/drawing/2014/chart" uri="{C3380CC4-5D6E-409C-BE32-E72D297353CC}">
                  <c16:uniqueId val="{00000019-C1F1-416E-81C5-DBD2C54E0592}"/>
                </c:ext>
              </c:extLst>
            </c:dLbl>
            <c:dLbl>
              <c:idx val="26"/>
              <c:tx>
                <c:strRef>
                  <c:f>Daten_Diagramme!$E$40</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{4E96DB17-0B63-409F-932C-25A040447297}</c15:txfldGUID>
                      <c15:f>Daten_Diagramme!$E$40</c15:f>
                      <c15:dlblFieldTableCache>
                        <c:ptCount val="1"/>
                        <c:pt idx="0">
                          <c:v>#REF!</c:v>
                        </c:pt>
                      </c15:dlblFieldTableCache>
                    </c15:dlblFTEntry>
                  </c15:dlblFieldTable>
                  <c15:showDataLabelsRange val="0"/>
                </c:ext>
                <c:ext xmlns:c16="http://schemas.microsoft.com/office/drawing/2014/chart" uri="{C3380CC4-5D6E-409C-BE32-E72D297353CC}">
                  <c16:uniqueId val="{0000001A-C1F1-416E-81C5-DBD2C54E0592}"/>
                </c:ext>
              </c:extLst>
            </c:dLbl>
            <c:dLbl>
              <c:idx val="27"/>
              <c:tx>
                <c:strRef>
                  <c:f>Daten_Diagramme!$E$41</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{0A7FDBD0-83E5-4724-852C-0EDAD7BDEA38}</c15:txfldGUID>
                      <c15:f>Daten_Diagramme!$E$41</c15:f>
                      <c15:dlblFieldTableCache>
                        <c:ptCount val="1"/>
                        <c:pt idx="0">
                          <c:v>#REF!</c:v>
                        </c:pt>
                      </c15:dlblFieldTableCache>
                    </c15:dlblFTEntry>
                  </c15:dlblFieldTable>
                  <c15:showDataLabelsRange val="0"/>
                </c:ext>
                <c:ext xmlns:c16="http://schemas.microsoft.com/office/drawing/2014/chart" uri="{C3380CC4-5D6E-409C-BE32-E72D297353CC}">
                  <c16:uniqueId val="{0000001B-C1F1-416E-81C5-DBD2C54E0592}"/>
                </c:ext>
              </c:extLst>
            </c:dLbl>
            <c:dLbl>
              <c:idx val="28"/>
              <c:tx>
                <c:strRef>
                  <c:f>Daten_Diagramme!$E$42</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{7350A337-A3FC-4D0A-8BFD-CCE3F799339C}</c15:txfldGUID>
                      <c15:f>Daten_Diagramme!$E$42</c15:f>
                      <c15:dlblFieldTableCache>
                        <c:ptCount val="1"/>
                        <c:pt idx="0">
                          <c:v>#REF!</c:v>
                        </c:pt>
                      </c15:dlblFieldTableCache>
                    </c15:dlblFTEntry>
                  </c15:dlblFieldTable>
                  <c15:showDataLabelsRange val="0"/>
                </c:ext>
                <c:ext xmlns:c16="http://schemas.microsoft.com/office/drawing/2014/chart" uri="{C3380CC4-5D6E-409C-BE32-E72D297353CC}">
                  <c16:uniqueId val="{0000001C-C1F1-416E-81C5-DBD2C54E0592}"/>
                </c:ext>
              </c:extLst>
            </c:dLbl>
            <c:dLbl>
              <c:idx val="29"/>
              <c:tx>
                <c:strRef>
                  <c:f>Daten_Diagramme!$E$43</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{94209B78-3E74-416C-BC9D-D8CBA0DD1E32}</c15:txfldGUID>
                      <c15:f>Daten_Diagramme!$E$43</c15:f>
                      <c15:dlblFieldTableCache>
                        <c:ptCount val="1"/>
                        <c:pt idx="0">
                          <c:v>#REF!</c:v>
                        </c:pt>
                      </c15:dlblFieldTableCache>
                    </c15:dlblFTEntry>
                  </c15:dlblFieldTable>
                  <c15:showDataLabelsRange val="0"/>
                </c:ext>
                <c:ext xmlns:c16="http://schemas.microsoft.com/office/drawing/2014/chart" uri="{C3380CC4-5D6E-409C-BE32-E72D297353CC}">
                  <c16:uniqueId val="{0000001D-C1F1-416E-81C5-DBD2C54E0592}"/>
                </c:ext>
              </c:extLst>
            </c:dLbl>
            <c:dLbl>
              <c:idx val="30"/>
              <c:tx>
                <c:strRef>
                  <c:f>Daten_Diagramme!$E$44</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{3C4E46B0-43BC-4B7B-A7C6-7C51ADDC43CA}</c15:txfldGUID>
                      <c15:f>Daten_Diagramme!$E$44</c15:f>
                      <c15:dlblFieldTableCache>
                        <c:ptCount val="1"/>
                        <c:pt idx="0">
                          <c:v>#REF!</c:v>
                        </c:pt>
                      </c15:dlblFieldTableCache>
                    </c15:dlblFTEntry>
                  </c15:dlblFieldTable>
                  <c15:showDataLabelsRange val="0"/>
                </c:ext>
                <c:ext xmlns:c16="http://schemas.microsoft.com/office/drawing/2014/chart" uri="{C3380CC4-5D6E-409C-BE32-E72D297353CC}">
                  <c16:uniqueId val="{0000001E-C1F1-416E-81C5-DBD2C54E0592}"/>
                </c:ext>
              </c:extLst>
            </c:dLbl>
            <c:dLbl>
              <c:idx val="31"/>
              <c:tx>
                <c:strRef>
                  <c:f>Daten_Diagramme!$E$45</c:f>
                  <c:strCache>
                    <c:ptCount val="1"/>
                    <c:pt idx="0">
                      <c:v>-1.5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{5FBCC665-0CB6-4CD0-AC4D-068AC1CCBEFF}</c15:txfldGUID>
                      <c15:f>Daten_Diagramme!$E$45</c15:f>
                      <c15:dlblFieldTableCache>
                        <c:ptCount val="1"/>
                        <c:pt idx="0">
                          <c:v>-1.5</c:v>
                        </c:pt>
                      </c15:dlblFieldTableCache>
                    </c15:dlblFTEntry>
                  </c15:dlblFieldTable>
                  <c15:showDataLabelsRange val="0"/>
                </c:ext>
                <c:ext xmlns:c16="http://schemas.microsoft.com/office/drawing/2014/chart" uri="{C3380CC4-5D6E-409C-BE32-E72D297353CC}">
                  <c16:uniqueId val="{0000001F-C1F1-416E-81C5-DBD2C54E0592}"/>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Daten_Diagramme!$C$14:$C$39</c:f>
              <c:numCache>
                <c:formatCode>#,#00</c:formatCode>
                <c:ptCount val="26"/>
                <c:pt idx="0">
                  <c:v>-2.1959009848283206</c:v>
                </c:pt>
                <c:pt idx="1">
                  <c:v>-7.1129707112970708</c:v>
                </c:pt>
                <c:pt idx="2">
                  <c:v>-4.9019607843137258</c:v>
                </c:pt>
                <c:pt idx="3">
                  <c:v>-6.2745098039215685</c:v>
                </c:pt>
                <c:pt idx="4">
                  <c:v>-18.390804597701148</c:v>
                </c:pt>
                <c:pt idx="5">
                  <c:v>0.77220077220077221</c:v>
                </c:pt>
                <c:pt idx="6">
                  <c:v>-2.5974025974025974</c:v>
                </c:pt>
                <c:pt idx="7">
                  <c:v>-4.3209876543209873</c:v>
                </c:pt>
                <c:pt idx="8">
                  <c:v>-1.5930485155684286</c:v>
                </c:pt>
                <c:pt idx="9">
                  <c:v>-3.2362459546925568</c:v>
                </c:pt>
                <c:pt idx="10">
                  <c:v>8.1507449605609121</c:v>
                </c:pt>
                <c:pt idx="11">
                  <c:v>-14.285714285714286</c:v>
                </c:pt>
                <c:pt idx="12">
                  <c:v>-10</c:v>
                </c:pt>
                <c:pt idx="13">
                  <c:v>-0.96339113680154143</c:v>
                </c:pt>
                <c:pt idx="14">
                  <c:v>-7.3781291172595518</c:v>
                </c:pt>
                <c:pt idx="15">
                  <c:v>-44.827586206896555</c:v>
                </c:pt>
                <c:pt idx="16">
                  <c:v>-11.258278145695364</c:v>
                </c:pt>
                <c:pt idx="17">
                  <c:v>12.096774193548388</c:v>
                </c:pt>
                <c:pt idx="18">
                  <c:v>-1.1764705882352942</c:v>
                </c:pt>
                <c:pt idx="19">
                  <c:v>-2.2222222222222223</c:v>
                </c:pt>
                <c:pt idx="20">
                  <c:v>-5.7598039215686274</c:v>
                </c:pt>
                <c:pt idx="21">
                  <c:v>0</c:v>
                </c:pt>
                <c:pt idx="23">
                  <c:v>-7.1129707112970708</c:v>
                </c:pt>
                <c:pt idx="24">
                  <c:v>-5.2823315118397085</c:v>
                </c:pt>
                <c:pt idx="25">
                  <c:v>-1.4570179698882952</c:v>
                </c:pt>
              </c:numCache>
            </c:numRef>
          </c:val>
          <c:extLst>
            <c:ext xmlns:c16="http://schemas.microsoft.com/office/drawing/2014/chart" uri="{C3380CC4-5D6E-409C-BE32-E72D297353CC}">
              <c16:uniqueId val="{00000020-C1F1-416E-81C5-DBD2C54E0592}"/>
            </c:ext>
          </c:extLst>
        </c:ser>
        <c:ser>
          <c:idx val="1"/>
          <c:order val="1"/>
          <c:spPr>
            <a:noFill/>
            <a:ln w="25400">
              <a:noFill/>
            </a:ln>
          </c:spPr>
          <c:invertIfNegative val="0"/>
          <c:dLbls>
            <c:dLbl>
              <c:idx val="0"/>
              <c:tx>
                <c:strRef>
                  <c:f>Daten_Diagramme!$G$14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{228F10D2-17BB-4521-9D73-408E33ECFED9}</c15:txfldGUID>
                      <c15:f>Daten_Diagramme!$G$14</c15:f>
                      <c15:dlblFieldTableCache>
                        <c:ptCount val="1"/>
                      </c15:dlblFieldTableCache>
                    </c15:dlblFTEntry>
                  </c15:dlblFieldTable>
                  <c15:showDataLabelsRange val="0"/>
                </c:ext>
                <c:ext xmlns:c16="http://schemas.microsoft.com/office/drawing/2014/chart" uri="{C3380CC4-5D6E-409C-BE32-E72D297353CC}">
                  <c16:uniqueId val="{00000021-C1F1-416E-81C5-DBD2C54E0592}"/>
                </c:ext>
              </c:extLst>
            </c:dLbl>
            <c:dLbl>
              <c:idx val="1"/>
              <c:tx>
                <c:strRef>
                  <c:f>Daten_Diagramme!$G$15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{A3E89CC0-BEA8-43EC-B8E8-52C4F198EAA0}</c15:txfldGUID>
                      <c15:f>Daten_Diagramme!$G$15</c15:f>
                      <c15:dlblFieldTableCache>
                        <c:ptCount val="1"/>
                      </c15:dlblFieldTableCache>
                    </c15:dlblFTEntry>
                  </c15:dlblFieldTable>
                  <c15:showDataLabelsRange val="0"/>
                </c:ext>
                <c:ext xmlns:c16="http://schemas.microsoft.com/office/drawing/2014/chart" uri="{C3380CC4-5D6E-409C-BE32-E72D297353CC}">
                  <c16:uniqueId val="{00000022-C1F1-416E-81C5-DBD2C54E0592}"/>
                </c:ext>
              </c:extLst>
            </c:dLbl>
            <c:dLbl>
              <c:idx val="2"/>
              <c:tx>
                <c:strRef>
                  <c:f>Daten_Diagramme!$G$16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{22A785E0-9057-4D72-8CF9-03C83B1A92C6}</c15:txfldGUID>
                      <c15:f>Daten_Diagramme!$G$16</c15:f>
                      <c15:dlblFieldTableCache>
                        <c:ptCount val="1"/>
                      </c15:dlblFieldTableCache>
                    </c15:dlblFTEntry>
                  </c15:dlblFieldTable>
                  <c15:showDataLabelsRange val="0"/>
                </c:ext>
                <c:ext xmlns:c16="http://schemas.microsoft.com/office/drawing/2014/chart" uri="{C3380CC4-5D6E-409C-BE32-E72D297353CC}">
                  <c16:uniqueId val="{00000023-C1F1-416E-81C5-DBD2C54E0592}"/>
                </c:ext>
              </c:extLst>
            </c:dLbl>
            <c:dLbl>
              <c:idx val="3"/>
              <c:tx>
                <c:strRef>
                  <c:f>Daten_Diagramme!$G$17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{9B29F100-9765-4AE2-8570-58FFA7769046}</c15:txfldGUID>
                      <c15:f>Daten_Diagramme!$G$17</c15:f>
                      <c15:dlblFieldTableCache>
                        <c:ptCount val="1"/>
                      </c15:dlblFieldTableCache>
                    </c15:dlblFTEntry>
                  </c15:dlblFieldTable>
                  <c15:showDataLabelsRange val="0"/>
                </c:ext>
                <c:ext xmlns:c16="http://schemas.microsoft.com/office/drawing/2014/chart" uri="{C3380CC4-5D6E-409C-BE32-E72D297353CC}">
                  <c16:uniqueId val="{00000024-C1F1-416E-81C5-DBD2C54E0592}"/>
                </c:ext>
              </c:extLst>
            </c:dLbl>
            <c:dLbl>
              <c:idx val="4"/>
              <c:tx>
                <c:strRef>
                  <c:f>Daten_Diagramme!$G$18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{62412A2E-0E45-4F0F-BB61-1747E3E7E0BF}</c15:txfldGUID>
                      <c15:f>Daten_Diagramme!$G$18</c15:f>
                      <c15:dlblFieldTableCache>
                        <c:ptCount val="1"/>
                      </c15:dlblFieldTableCache>
                    </c15:dlblFTEntry>
                  </c15:dlblFieldTable>
                  <c15:showDataLabelsRange val="0"/>
                </c:ext>
                <c:ext xmlns:c16="http://schemas.microsoft.com/office/drawing/2014/chart" uri="{C3380CC4-5D6E-409C-BE32-E72D297353CC}">
                  <c16:uniqueId val="{00000025-C1F1-416E-81C5-DBD2C54E0592}"/>
                </c:ext>
              </c:extLst>
            </c:dLbl>
            <c:dLbl>
              <c:idx val="5"/>
              <c:tx>
                <c:strRef>
                  <c:f>Daten_Diagramme!$G$19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{42A4B456-62AC-494E-A950-B71B7B92BD29}</c15:txfldGUID>
                      <c15:f>Daten_Diagramme!$G$19</c15:f>
                      <c15:dlblFieldTableCache>
                        <c:ptCount val="1"/>
                      </c15:dlblFieldTableCache>
                    </c15:dlblFTEntry>
                  </c15:dlblFieldTable>
                  <c15:showDataLabelsRange val="0"/>
                </c:ext>
                <c:ext xmlns:c16="http://schemas.microsoft.com/office/drawing/2014/chart" uri="{C3380CC4-5D6E-409C-BE32-E72D297353CC}">
                  <c16:uniqueId val="{00000026-C1F1-416E-81C5-DBD2C54E0592}"/>
                </c:ext>
              </c:extLst>
            </c:dLbl>
            <c:dLbl>
              <c:idx val="6"/>
              <c:tx>
                <c:strRef>
                  <c:f>Daten_Diagramme!$G$20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{AC6E0799-11A9-48AB-A821-B57DE818DB54}</c15:txfldGUID>
                      <c15:f>Daten_Diagramme!$G$20</c15:f>
                      <c15:dlblFieldTableCache>
                        <c:ptCount val="1"/>
                      </c15:dlblFieldTableCache>
                    </c15:dlblFTEntry>
                  </c15:dlblFieldTable>
                  <c15:showDataLabelsRange val="0"/>
                </c:ext>
                <c:ext xmlns:c16="http://schemas.microsoft.com/office/drawing/2014/chart" uri="{C3380CC4-5D6E-409C-BE32-E72D297353CC}">
                  <c16:uniqueId val="{00000027-C1F1-416E-81C5-DBD2C54E0592}"/>
                </c:ext>
              </c:extLst>
            </c:dLbl>
            <c:dLbl>
              <c:idx val="7"/>
              <c:tx>
                <c:strRef>
                  <c:f>Daten_Diagramme!$G$21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{17D29DB9-7D06-4490-9E99-985537D1417F}</c15:txfldGUID>
                      <c15:f>Daten_Diagramme!$G$21</c15:f>
                      <c15:dlblFieldTableCache>
                        <c:ptCount val="1"/>
                      </c15:dlblFieldTableCache>
                    </c15:dlblFTEntry>
                  </c15:dlblFieldTable>
                  <c15:showDataLabelsRange val="0"/>
                </c:ext>
                <c:ext xmlns:c16="http://schemas.microsoft.com/office/drawing/2014/chart" uri="{C3380CC4-5D6E-409C-BE32-E72D297353CC}">
                  <c16:uniqueId val="{00000028-C1F1-416E-81C5-DBD2C54E0592}"/>
                </c:ext>
              </c:extLst>
            </c:dLbl>
            <c:dLbl>
              <c:idx val="8"/>
              <c:tx>
                <c:strRef>
                  <c:f>Daten_Diagramme!$G$22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{99648FA4-2580-4982-AC48-56F96CB7D060}</c15:txfldGUID>
                      <c15:f>Daten_Diagramme!$G$22</c15:f>
                      <c15:dlblFieldTableCache>
                        <c:ptCount val="1"/>
                      </c15:dlblFieldTableCache>
                    </c15:dlblFTEntry>
                  </c15:dlblFieldTable>
                  <c15:showDataLabelsRange val="0"/>
                </c:ext>
                <c:ext xmlns:c16="http://schemas.microsoft.com/office/drawing/2014/chart" uri="{C3380CC4-5D6E-409C-BE32-E72D297353CC}">
                  <c16:uniqueId val="{00000029-C1F1-416E-81C5-DBD2C54E0592}"/>
                </c:ext>
              </c:extLst>
            </c:dLbl>
            <c:dLbl>
              <c:idx val="9"/>
              <c:tx>
                <c:strRef>
                  <c:f>Daten_Diagramme!$G$23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{8D32ABA8-CBB2-4204-8AF4-FBC7D2A122F1}</c15:txfldGUID>
                      <c15:f>Daten_Diagramme!$G$23</c15:f>
                      <c15:dlblFieldTableCache>
                        <c:ptCount val="1"/>
                      </c15:dlblFieldTableCache>
                    </c15:dlblFTEntry>
                  </c15:dlblFieldTable>
                  <c15:showDataLabelsRange val="0"/>
                </c:ext>
                <c:ext xmlns:c16="http://schemas.microsoft.com/office/drawing/2014/chart" uri="{C3380CC4-5D6E-409C-BE32-E72D297353CC}">
                  <c16:uniqueId val="{0000002A-C1F1-416E-81C5-DBD2C54E0592}"/>
                </c:ext>
              </c:extLst>
            </c:dLbl>
            <c:dLbl>
              <c:idx val="10"/>
              <c:tx>
                <c:strRef>
                  <c:f>Daten_Diagramme!$G$24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{B21E2F43-E598-487B-85F8-9461261C041A}</c15:txfldGUID>
                      <c15:f>Daten_Diagramme!$G$24</c15:f>
                      <c15:dlblFieldTableCache>
                        <c:ptCount val="1"/>
                      </c15:dlblFieldTableCache>
                    </c15:dlblFTEntry>
                  </c15:dlblFieldTable>
                  <c15:showDataLabelsRange val="0"/>
                </c:ext>
                <c:ext xmlns:c16="http://schemas.microsoft.com/office/drawing/2014/chart" uri="{C3380CC4-5D6E-409C-BE32-E72D297353CC}">
                  <c16:uniqueId val="{0000002B-C1F1-416E-81C5-DBD2C54E0592}"/>
                </c:ext>
              </c:extLst>
            </c:dLbl>
            <c:dLbl>
              <c:idx val="11"/>
              <c:tx>
                <c:strRef>
                  <c:f>Daten_Diagramme!$G$25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{F5044A8D-84A8-4C07-9F38-A905F866E82A}</c15:txfldGUID>
                      <c15:f>Daten_Diagramme!$G$25</c15:f>
                      <c15:dlblFieldTableCache>
                        <c:ptCount val="1"/>
                      </c15:dlblFieldTableCache>
                    </c15:dlblFTEntry>
                  </c15:dlblFieldTable>
                  <c15:showDataLabelsRange val="0"/>
                </c:ext>
                <c:ext xmlns:c16="http://schemas.microsoft.com/office/drawing/2014/chart" uri="{C3380CC4-5D6E-409C-BE32-E72D297353CC}">
                  <c16:uniqueId val="{0000002C-C1F1-416E-81C5-DBD2C54E0592}"/>
                </c:ext>
              </c:extLst>
            </c:dLbl>
            <c:dLbl>
              <c:idx val="12"/>
              <c:tx>
                <c:strRef>
                  <c:f>Daten_Diagramme!$G$26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{0DBA80CA-4D6E-4040-8203-BCB71C4CB3B0}</c15:txfldGUID>
                      <c15:f>Daten_Diagramme!$G$26</c15:f>
                      <c15:dlblFieldTableCache>
                        <c:ptCount val="1"/>
                      </c15:dlblFieldTableCache>
                    </c15:dlblFTEntry>
                  </c15:dlblFieldTable>
                  <c15:showDataLabelsRange val="0"/>
                </c:ext>
                <c:ext xmlns:c16="http://schemas.microsoft.com/office/drawing/2014/chart" uri="{C3380CC4-5D6E-409C-BE32-E72D297353CC}">
                  <c16:uniqueId val="{0000002D-C1F1-416E-81C5-DBD2C54E0592}"/>
                </c:ext>
              </c:extLst>
            </c:dLbl>
            <c:dLbl>
              <c:idx val="13"/>
              <c:tx>
                <c:strRef>
                  <c:f>Daten_Diagramme!$G$27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{97D2FEE1-D1DE-417A-B9C8-D2E9BD7F27F7}</c15:txfldGUID>
                      <c15:f>Daten_Diagramme!$G$27</c15:f>
                      <c15:dlblFieldTableCache>
                        <c:ptCount val="1"/>
                      </c15:dlblFieldTableCache>
                    </c15:dlblFTEntry>
                  </c15:dlblFieldTable>
                  <c15:showDataLabelsRange val="0"/>
                </c:ext>
                <c:ext xmlns:c16="http://schemas.microsoft.com/office/drawing/2014/chart" uri="{C3380CC4-5D6E-409C-BE32-E72D297353CC}">
                  <c16:uniqueId val="{0000002E-C1F1-416E-81C5-DBD2C54E0592}"/>
                </c:ext>
              </c:extLst>
            </c:dLbl>
            <c:dLbl>
              <c:idx val="14"/>
              <c:tx>
                <c:strRef>
                  <c:f>Daten_Diagramme!$G$28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{11321647-4CA0-4E77-9601-E001A260EFE4}</c15:txfldGUID>
                      <c15:f>Daten_Diagramme!$G$28</c15:f>
                      <c15:dlblFieldTableCache>
                        <c:ptCount val="1"/>
                      </c15:dlblFieldTableCache>
                    </c15:dlblFTEntry>
                  </c15:dlblFieldTable>
                  <c15:showDataLabelsRange val="0"/>
                </c:ext>
                <c:ext xmlns:c16="http://schemas.microsoft.com/office/drawing/2014/chart" uri="{C3380CC4-5D6E-409C-BE32-E72D297353CC}">
                  <c16:uniqueId val="{0000002F-C1F1-416E-81C5-DBD2C54E0592}"/>
                </c:ext>
              </c:extLst>
            </c:dLbl>
            <c:dLbl>
              <c:idx val="15"/>
              <c:tx>
                <c:strRef>
                  <c:f>Daten_Diagramme!$G$29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{9DC4DD92-36BE-4BBB-A5B5-9427A30A0944}</c15:txfldGUID>
                      <c15:f>Daten_Diagramme!$G$29</c15:f>
                      <c15:dlblFieldTableCache>
                        <c:ptCount val="1"/>
                      </c15:dlblFieldTableCache>
                    </c15:dlblFTEntry>
                  </c15:dlblFieldTable>
                  <c15:showDataLabelsRange val="0"/>
                </c:ext>
                <c:ext xmlns:c16="http://schemas.microsoft.com/office/drawing/2014/chart" uri="{C3380CC4-5D6E-409C-BE32-E72D297353CC}">
                  <c16:uniqueId val="{00000030-C1F1-416E-81C5-DBD2C54E0592}"/>
                </c:ext>
              </c:extLst>
            </c:dLbl>
            <c:dLbl>
              <c:idx val="16"/>
              <c:tx>
                <c:strRef>
                  <c:f>Daten_Diagramme!$G$30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{0B93480E-BB7E-44A5-B530-D97B8196DC4B}</c15:txfldGUID>
                      <c15:f>Daten_Diagramme!$G$30</c15:f>
                      <c15:dlblFieldTableCache>
                        <c:ptCount val="1"/>
                      </c15:dlblFieldTableCache>
                    </c15:dlblFTEntry>
                  </c15:dlblFieldTable>
                  <c15:showDataLabelsRange val="0"/>
                </c:ext>
                <c:ext xmlns:c16="http://schemas.microsoft.com/office/drawing/2014/chart" uri="{C3380CC4-5D6E-409C-BE32-E72D297353CC}">
                  <c16:uniqueId val="{00000031-C1F1-416E-81C5-DBD2C54E0592}"/>
                </c:ext>
              </c:extLst>
            </c:dLbl>
            <c:dLbl>
              <c:idx val="17"/>
              <c:tx>
                <c:strRef>
                  <c:f>Daten_Diagramme!$G$31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{6122860D-BCDE-4C2C-840D-C754F59667D3}</c15:txfldGUID>
                      <c15:f>Daten_Diagramme!$G$31</c15:f>
                      <c15:dlblFieldTableCache>
                        <c:ptCount val="1"/>
                      </c15:dlblFieldTableCache>
                    </c15:dlblFTEntry>
                  </c15:dlblFieldTable>
                  <c15:showDataLabelsRange val="0"/>
                </c:ext>
                <c:ext xmlns:c16="http://schemas.microsoft.com/office/drawing/2014/chart" uri="{C3380CC4-5D6E-409C-BE32-E72D297353CC}">
                  <c16:uniqueId val="{00000032-C1F1-416E-81C5-DBD2C54E0592}"/>
                </c:ext>
              </c:extLst>
            </c:dLbl>
            <c:dLbl>
              <c:idx val="18"/>
              <c:tx>
                <c:strRef>
                  <c:f>Daten_Diagramme!$G$32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{76CA0833-C306-44F8-9E7A-420841DC130C}</c15:txfldGUID>
                      <c15:f>Daten_Diagramme!$G$32</c15:f>
                      <c15:dlblFieldTableCache>
                        <c:ptCount val="1"/>
                      </c15:dlblFieldTableCache>
                    </c15:dlblFTEntry>
                  </c15:dlblFieldTable>
                  <c15:showDataLabelsRange val="0"/>
                </c:ext>
                <c:ext xmlns:c16="http://schemas.microsoft.com/office/drawing/2014/chart" uri="{C3380CC4-5D6E-409C-BE32-E72D297353CC}">
                  <c16:uniqueId val="{00000033-C1F1-416E-81C5-DBD2C54E0592}"/>
                </c:ext>
              </c:extLst>
            </c:dLbl>
            <c:dLbl>
              <c:idx val="19"/>
              <c:tx>
                <c:strRef>
                  <c:f>Daten_Diagramme!$G$33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{EECF556C-27DF-464D-BBFF-3C59DF3E2E5A}</c15:txfldGUID>
                      <c15:f>Daten_Diagramme!$G$33</c15:f>
                      <c15:dlblFieldTableCache>
                        <c:ptCount val="1"/>
                      </c15:dlblFieldTableCache>
                    </c15:dlblFTEntry>
                  </c15:dlblFieldTable>
                  <c15:showDataLabelsRange val="0"/>
                </c:ext>
                <c:ext xmlns:c16="http://schemas.microsoft.com/office/drawing/2014/chart" uri="{C3380CC4-5D6E-409C-BE32-E72D297353CC}">
                  <c16:uniqueId val="{00000034-C1F1-416E-81C5-DBD2C54E0592}"/>
                </c:ext>
              </c:extLst>
            </c:dLbl>
            <c:dLbl>
              <c:idx val="20"/>
              <c:tx>
                <c:strRef>
                  <c:f>Daten_Diagramme!$G$34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{DFBA450B-4960-451D-82E8-25CE865E1E70}</c15:txfldGUID>
                      <c15:f>Daten_Diagramme!$G$34</c15:f>
                      <c15:dlblFieldTableCache>
                        <c:ptCount val="1"/>
                      </c15:dlblFieldTableCache>
                    </c15:dlblFTEntry>
                  </c15:dlblFieldTable>
                  <c15:showDataLabelsRange val="0"/>
                </c:ext>
                <c:ext xmlns:c16="http://schemas.microsoft.com/office/drawing/2014/chart" uri="{C3380CC4-5D6E-409C-BE32-E72D297353CC}">
                  <c16:uniqueId val="{00000035-C1F1-416E-81C5-DBD2C54E0592}"/>
                </c:ext>
              </c:extLst>
            </c:dLbl>
            <c:dLbl>
              <c:idx val="21"/>
              <c:tx>
                <c:strRef>
                  <c:f>Daten_Diagramme!$G$35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{8A68B424-9A13-4833-9D1B-40F8D19834CE}</c15:txfldGUID>
                      <c15:f>Daten_Diagramme!$G$35</c15:f>
                      <c15:dlblFieldTableCache>
                        <c:ptCount val="1"/>
                      </c15:dlblFieldTableCache>
                    </c15:dlblFTEntry>
                  </c15:dlblFieldTable>
                  <c15:showDataLabelsRange val="0"/>
                </c:ext>
                <c:ext xmlns:c16="http://schemas.microsoft.com/office/drawing/2014/chart" uri="{C3380CC4-5D6E-409C-BE32-E72D297353CC}">
                  <c16:uniqueId val="{00000036-C1F1-416E-81C5-DBD2C54E0592}"/>
                </c:ext>
              </c:extLst>
            </c:dLbl>
            <c:dLbl>
              <c:idx val="22"/>
              <c:tx>
                <c:strRef>
                  <c:f>Daten_Diagramme!$G$36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{9A06F9B5-4796-4378-A9FB-FBA21294DB98}</c15:txfldGUID>
                      <c15:f>Daten_Diagramme!$G$36</c15:f>
                      <c15:dlblFieldTableCache>
                        <c:ptCount val="1"/>
                      </c15:dlblFieldTableCache>
                    </c15:dlblFTEntry>
                  </c15:dlblFieldTable>
                  <c15:showDataLabelsRange val="0"/>
                </c:ext>
                <c:ext xmlns:c16="http://schemas.microsoft.com/office/drawing/2014/chart" uri="{C3380CC4-5D6E-409C-BE32-E72D297353CC}">
                  <c16:uniqueId val="{00000037-C1F1-416E-81C5-DBD2C54E0592}"/>
                </c:ext>
              </c:extLst>
            </c:dLbl>
            <c:dLbl>
              <c:idx val="23"/>
              <c:tx>
                <c:strRef>
                  <c:f>Daten_Diagramme!$G$37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{72000128-5152-4E90-99B9-EB140572F8FE}</c15:txfldGUID>
                      <c15:f>Daten_Diagramme!$G$37</c15:f>
                      <c15:dlblFieldTableCache>
                        <c:ptCount val="1"/>
                      </c15:dlblFieldTableCache>
                    </c15:dlblFTEntry>
                  </c15:dlblFieldTable>
                  <c15:showDataLabelsRange val="0"/>
                </c:ext>
                <c:ext xmlns:c16="http://schemas.microsoft.com/office/drawing/2014/chart" uri="{C3380CC4-5D6E-409C-BE32-E72D297353CC}">
                  <c16:uniqueId val="{00000038-C1F1-416E-81C5-DBD2C54E0592}"/>
                </c:ext>
              </c:extLst>
            </c:dLbl>
            <c:dLbl>
              <c:idx val="24"/>
              <c:tx>
                <c:strRef>
                  <c:f>Daten_Diagramme!$G$38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{DD269190-2A51-4D94-B051-2DB2248C1F48}</c15:txfldGUID>
                      <c15:f>Daten_Diagramme!$G$38</c15:f>
                      <c15:dlblFieldTableCache>
                        <c:ptCount val="1"/>
                      </c15:dlblFieldTableCache>
                    </c15:dlblFTEntry>
                  </c15:dlblFieldTable>
                  <c15:showDataLabelsRange val="0"/>
                </c:ext>
                <c:ext xmlns:c16="http://schemas.microsoft.com/office/drawing/2014/chart" uri="{C3380CC4-5D6E-409C-BE32-E72D297353CC}">
                  <c16:uniqueId val="{00000039-C1F1-416E-81C5-DBD2C54E0592}"/>
                </c:ext>
              </c:extLst>
            </c:dLbl>
            <c:dLbl>
              <c:idx val="25"/>
              <c:tx>
                <c:strRef>
                  <c:f>Daten_Diagramme!$G$39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{E12A708E-778B-401F-A2D7-F6B5F9699F9C}</c15:txfldGUID>
                      <c15:f>Daten_Diagramme!$G$39</c15:f>
                      <c15:dlblFieldTableCache>
                        <c:ptCount val="1"/>
                      </c15:dlblFieldTableCache>
                    </c15:dlblFTEntry>
                  </c15:dlblFieldTable>
                  <c15:showDataLabelsRange val="0"/>
                </c:ext>
                <c:ext xmlns:c16="http://schemas.microsoft.com/office/drawing/2014/chart" uri="{C3380CC4-5D6E-409C-BE32-E72D297353CC}">
                  <c16:uniqueId val="{0000003A-C1F1-416E-81C5-DBD2C54E0592}"/>
                </c:ext>
              </c:extLst>
            </c:dLbl>
            <c:dLbl>
              <c:idx val="26"/>
              <c:tx>
                <c:strRef>
                  <c:f>Daten_Diagramme!$G$40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{B4D20D87-3CA7-4B23-9DC6-9E95939C38F0}</c15:txfldGUID>
                      <c15:f>Daten_Diagramme!$G$40</c15:f>
                      <c15:dlblFieldTableCache>
                        <c:ptCount val="1"/>
                      </c15:dlblFieldTableCache>
                    </c15:dlblFTEntry>
                  </c15:dlblFieldTable>
                  <c15:showDataLabelsRange val="0"/>
                </c:ext>
                <c:ext xmlns:c16="http://schemas.microsoft.com/office/drawing/2014/chart" uri="{C3380CC4-5D6E-409C-BE32-E72D297353CC}">
                  <c16:uniqueId val="{0000003B-C1F1-416E-81C5-DBD2C54E0592}"/>
                </c:ext>
              </c:extLst>
            </c:dLbl>
            <c:dLbl>
              <c:idx val="27"/>
              <c:tx>
                <c:strRef>
                  <c:f>Daten_Diagramme!$G$41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{16DCEF32-1952-4CB0-837F-09611468C8FF}</c15:txfldGUID>
                      <c15:f>Daten_Diagramme!$G$41</c15:f>
                      <c15:dlblFieldTableCache>
                        <c:ptCount val="1"/>
                      </c15:dlblFieldTableCache>
                    </c15:dlblFTEntry>
                  </c15:dlblFieldTable>
                  <c15:showDataLabelsRange val="0"/>
                </c:ext>
                <c:ext xmlns:c16="http://schemas.microsoft.com/office/drawing/2014/chart" uri="{C3380CC4-5D6E-409C-BE32-E72D297353CC}">
                  <c16:uniqueId val="{0000003C-C1F1-416E-81C5-DBD2C54E0592}"/>
                </c:ext>
              </c:extLst>
            </c:dLbl>
            <c:dLbl>
              <c:idx val="28"/>
              <c:tx>
                <c:strRef>
                  <c:f>Daten_Diagramme!$G$42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{AC0A2941-80BC-484D-BB76-61BF4D85F022}</c15:txfldGUID>
                      <c15:f>Daten_Diagramme!$G$42</c15:f>
                      <c15:dlblFieldTableCache>
                        <c:ptCount val="1"/>
                      </c15:dlblFieldTableCache>
                    </c15:dlblFTEntry>
                  </c15:dlblFieldTable>
                  <c15:showDataLabelsRange val="0"/>
                </c:ext>
                <c:ext xmlns:c16="http://schemas.microsoft.com/office/drawing/2014/chart" uri="{C3380CC4-5D6E-409C-BE32-E72D297353CC}">
                  <c16:uniqueId val="{0000003D-C1F1-416E-81C5-DBD2C54E0592}"/>
                </c:ext>
              </c:extLst>
            </c:dLbl>
            <c:dLbl>
              <c:idx val="29"/>
              <c:tx>
                <c:strRef>
                  <c:f>Daten_Diagramme!$G$43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{E6FA26AC-863B-401F-A253-B9BD1943F68B}</c15:txfldGUID>
                      <c15:f>Daten_Diagramme!$G$43</c15:f>
                      <c15:dlblFieldTableCache>
                        <c:ptCount val="1"/>
                      </c15:dlblFieldTableCache>
                    </c15:dlblFTEntry>
                  </c15:dlblFieldTable>
                  <c15:showDataLabelsRange val="0"/>
                </c:ext>
                <c:ext xmlns:c16="http://schemas.microsoft.com/office/drawing/2014/chart" uri="{C3380CC4-5D6E-409C-BE32-E72D297353CC}">
                  <c16:uniqueId val="{0000003E-C1F1-416E-81C5-DBD2C54E0592}"/>
                </c:ext>
              </c:extLst>
            </c:dLbl>
            <c:dLbl>
              <c:idx val="30"/>
              <c:tx>
                <c:strRef>
                  <c:f>Daten_Diagramme!$G$44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{6D0E10F7-ACEA-4D57-A3C8-58501CC9B711}</c15:txfldGUID>
                      <c15:f>Daten_Diagramme!$G$44</c15:f>
                      <c15:dlblFieldTableCache>
                        <c:ptCount val="1"/>
                      </c15:dlblFieldTableCache>
                    </c15:dlblFTEntry>
                  </c15:dlblFieldTable>
                  <c15:showDataLabelsRange val="0"/>
                </c:ext>
                <c:ext xmlns:c16="http://schemas.microsoft.com/office/drawing/2014/chart" uri="{C3380CC4-5D6E-409C-BE32-E72D297353CC}">
                  <c16:uniqueId val="{0000003F-C1F1-416E-81C5-DBD2C54E0592}"/>
                </c:ext>
              </c:extLst>
            </c:dLbl>
            <c:dLbl>
              <c:idx val="31"/>
              <c:tx>
                <c:strRef>
                  <c:f>Daten_Diagramme!$G$45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{C4C42990-DD35-4700-BAFE-0CCA94C7842D}</c15:txfldGUID>
                      <c15:f>Daten_Diagramme!$G$45</c15:f>
                      <c15:dlblFieldTableCache>
                        <c:ptCount val="1"/>
                      </c15:dlblFieldTableCache>
                    </c15:dlblFTEntry>
                  </c15:dlblFieldTable>
                  <c15:showDataLabelsRange val="0"/>
                </c:ext>
                <c:ext xmlns:c16="http://schemas.microsoft.com/office/drawing/2014/chart" uri="{C3380CC4-5D6E-409C-BE32-E72D297353CC}">
                  <c16:uniqueId val="{00000040-C1F1-416E-81C5-DBD2C54E0592}"/>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Daten_Diagramme!$I$14:$I$39</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41-C1F1-416E-81C5-DBD2C54E0592}"/>
            </c:ext>
          </c:extLst>
        </c:ser>
        <c:dLbls>
          <c:showLegendKey val="0"/>
          <c:showVal val="1"/>
          <c:showCatName val="0"/>
          <c:showSerName val="0"/>
          <c:showPercent val="0"/>
          <c:showBubbleSize val="0"/>
        </c:dLbls>
        <c:gapWidth val="100"/>
        <c:overlap val="100"/>
        <c:axId val="297293264"/>
        <c:axId val="297631720"/>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Daten_Diagramme!$M$14:$M$39</c:f>
              <c:numCache>
                <c:formatCode>General</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numCache>
            </c:numRef>
          </c:xVal>
          <c:yVal>
            <c:numRef>
              <c:f>Daten_Diagramme!$L$14:$L$39</c:f>
              <c:numCache>
                <c:formatCode>General</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numCache>
            </c:numRef>
          </c:yVal>
          <c:smooth val="0"/>
          <c:extLst>
            <c:ext xmlns:c16="http://schemas.microsoft.com/office/drawing/2014/chart" uri="{C3380CC4-5D6E-409C-BE32-E72D297353CC}">
              <c16:uniqueId val="{00000042-C1F1-416E-81C5-DBD2C54E0592}"/>
            </c:ext>
          </c:extLst>
        </c:ser>
        <c:dLbls>
          <c:showLegendKey val="0"/>
          <c:showVal val="1"/>
          <c:showCatName val="0"/>
          <c:showSerName val="0"/>
          <c:showPercent val="0"/>
          <c:showBubbleSize val="0"/>
        </c:dLbls>
        <c:axId val="297632112"/>
        <c:axId val="297632504"/>
      </c:scatterChart>
      <c:catAx>
        <c:axId val="297293264"/>
        <c:scaling>
          <c:orientation val="maxMin"/>
        </c:scaling>
        <c:delete val="0"/>
        <c:axPos val="l"/>
        <c:majorTickMark val="none"/>
        <c:minorTickMark val="none"/>
        <c:tickLblPos val="none"/>
        <c:spPr>
          <a:ln w="3175">
            <a:solidFill>
              <a:srgbClr val="000000"/>
            </a:solidFill>
            <a:prstDash val="solid"/>
          </a:ln>
        </c:spPr>
        <c:crossAx val="297631720"/>
        <c:crosses val="autoZero"/>
        <c:auto val="1"/>
        <c:lblAlgn val="ctr"/>
        <c:lblOffset val="100"/>
        <c:tickMarkSkip val="1"/>
        <c:noMultiLvlLbl val="0"/>
      </c:catAx>
      <c:valAx>
        <c:axId val="297631720"/>
        <c:scaling>
          <c:orientation val="minMax"/>
          <c:max val="50"/>
          <c:min val="-50"/>
        </c:scaling>
        <c:delete val="1"/>
        <c:axPos val="t"/>
        <c:numFmt formatCode="#,#00" sourceLinked="1"/>
        <c:majorTickMark val="out"/>
        <c:minorTickMark val="none"/>
        <c:tickLblPos val="none"/>
        <c:crossAx val="297293264"/>
        <c:crosses val="autoZero"/>
        <c:crossBetween val="between"/>
        <c:majorUnit val="10"/>
        <c:minorUnit val="5"/>
      </c:valAx>
      <c:valAx>
        <c:axId val="297632112"/>
        <c:scaling>
          <c:orientation val="minMax"/>
        </c:scaling>
        <c:delete val="1"/>
        <c:axPos val="b"/>
        <c:numFmt formatCode="General" sourceLinked="1"/>
        <c:majorTickMark val="out"/>
        <c:minorTickMark val="none"/>
        <c:tickLblPos val="none"/>
        <c:crossAx val="297632504"/>
        <c:crosses val="max"/>
        <c:crossBetween val="midCat"/>
      </c:valAx>
      <c:valAx>
        <c:axId val="297632504"/>
        <c:scaling>
          <c:orientation val="maxMin"/>
          <c:max val="320"/>
          <c:min val="0"/>
        </c:scaling>
        <c:delete val="1"/>
        <c:axPos val="r"/>
        <c:numFmt formatCode="General" sourceLinked="1"/>
        <c:majorTickMark val="out"/>
        <c:minorTickMark val="none"/>
        <c:tickLblPos val="none"/>
        <c:crossAx val="297632112"/>
        <c:crosses val="max"/>
        <c:crossBetween val="midCat"/>
        <c:majorUnit val="10"/>
        <c:minorUnit val="5"/>
      </c:valAx>
      <c:spPr>
        <a:noFill/>
        <a:ln w="25400">
          <a:noFill/>
        </a:ln>
      </c:spPr>
    </c:plotArea>
    <c:plotVisOnly val="1"/>
    <c:dispBlanksAs val="gap"/>
    <c:showDLblsOverMax val="0"/>
  </c:chart>
  <c:spPr>
    <a:noFill/>
    <a:ln w="9525">
      <a:noFill/>
    </a:ln>
  </c:spPr>
  <c:txPr>
    <a:bodyPr/>
    <a:lstStyle/>
    <a:p>
      <a:pPr>
        <a:defRPr sz="5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25400">
              <a:solidFill>
                <a:srgbClr val="000000"/>
              </a:solidFill>
              <a:prstDash val="solid"/>
            </a:ln>
          </c:spPr>
          <c:marker>
            <c:symbol val="none"/>
          </c:marker>
          <c:dLbls>
            <c:dLbl>
              <c:idx val="0"/>
              <c:tx>
                <c:strRef>
                  <c:f>Diagramm!$I$46</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{76CA45CC-2F65-4230-817C-B58AFD65FC45}</c15:txfldGUID>
                      <c15:f>Diagramm!$I$46</c15:f>
                      <c15:dlblFieldTableCache>
                        <c:ptCount val="1"/>
                      </c15:dlblFieldTableCache>
                    </c15:dlblFTEntry>
                  </c15:dlblFieldTable>
                  <c15:showDataLabelsRange val="0"/>
                </c:ext>
                <c:ext xmlns:c16="http://schemas.microsoft.com/office/drawing/2014/chart" uri="{C3380CC4-5D6E-409C-BE32-E72D297353CC}">
                  <c16:uniqueId val="{00000000-8236-441D-91A6-A2D4171D405E}"/>
                </c:ext>
              </c:extLst>
            </c:dLbl>
            <c:dLbl>
              <c:idx val="1"/>
              <c:tx>
                <c:strRef>
                  <c:f>Diagramm!$I$47</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{88400700-8EC4-4633-8E91-B08072F2A354}</c15:txfldGUID>
                      <c15:f>Diagramm!$I$47</c15:f>
                      <c15:dlblFieldTableCache>
                        <c:ptCount val="1"/>
                      </c15:dlblFieldTableCache>
                    </c15:dlblFTEntry>
                  </c15:dlblFieldTable>
                  <c15:showDataLabelsRange val="0"/>
                </c:ext>
                <c:ext xmlns:c16="http://schemas.microsoft.com/office/drawing/2014/chart" uri="{C3380CC4-5D6E-409C-BE32-E72D297353CC}">
                  <c16:uniqueId val="{00000001-8236-441D-91A6-A2D4171D405E}"/>
                </c:ext>
              </c:extLst>
            </c:dLbl>
            <c:dLbl>
              <c:idx val="2"/>
              <c:tx>
                <c:strRef>
                  <c:f>Diagramm!$I$48</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{281173F1-634B-4BC6-B5C9-DAEB9C43D4DF}</c15:txfldGUID>
                      <c15:f>Diagramm!$I$48</c15:f>
                      <c15:dlblFieldTableCache>
                        <c:ptCount val="1"/>
                      </c15:dlblFieldTableCache>
                    </c15:dlblFTEntry>
                  </c15:dlblFieldTable>
                  <c15:showDataLabelsRange val="0"/>
                </c:ext>
                <c:ext xmlns:c16="http://schemas.microsoft.com/office/drawing/2014/chart" uri="{C3380CC4-5D6E-409C-BE32-E72D297353CC}">
                  <c16:uniqueId val="{00000002-8236-441D-91A6-A2D4171D405E}"/>
                </c:ext>
              </c:extLst>
            </c:dLbl>
            <c:dLbl>
              <c:idx val="3"/>
              <c:tx>
                <c:strRef>
                  <c:f>Diagramm!$I$49</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{2391EF37-4B01-4969-99F9-DD83DB6FE36D}</c15:txfldGUID>
                      <c15:f>Diagramm!$I$49</c15:f>
                      <c15:dlblFieldTableCache>
                        <c:ptCount val="1"/>
                      </c15:dlblFieldTableCache>
                    </c15:dlblFTEntry>
                  </c15:dlblFieldTable>
                  <c15:showDataLabelsRange val="0"/>
                </c:ext>
                <c:ext xmlns:c16="http://schemas.microsoft.com/office/drawing/2014/chart" uri="{C3380CC4-5D6E-409C-BE32-E72D297353CC}">
                  <c16:uniqueId val="{00000003-8236-441D-91A6-A2D4171D405E}"/>
                </c:ext>
              </c:extLst>
            </c:dLbl>
            <c:dLbl>
              <c:idx val="4"/>
              <c:tx>
                <c:strRef>
                  <c:f>Diagramm!$I$50</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{CE04558E-B4E5-40ED-A04C-B2E918551F04}</c15:txfldGUID>
                      <c15:f>Diagramm!$I$50</c15:f>
                      <c15:dlblFieldTableCache>
                        <c:ptCount val="1"/>
                      </c15:dlblFieldTableCache>
                    </c15:dlblFTEntry>
                  </c15:dlblFieldTable>
                  <c15:showDataLabelsRange val="0"/>
                </c:ext>
                <c:ext xmlns:c16="http://schemas.microsoft.com/office/drawing/2014/chart" uri="{C3380CC4-5D6E-409C-BE32-E72D297353CC}">
                  <c16:uniqueId val="{00000004-8236-441D-91A6-A2D4171D405E}"/>
                </c:ext>
              </c:extLst>
            </c:dLbl>
            <c:dLbl>
              <c:idx val="5"/>
              <c:tx>
                <c:strRef>
                  <c:f>Diagramm!$I$51</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{024D3BC9-62BF-44BB-A232-49A808E7FBA2}</c15:txfldGUID>
                      <c15:f>Diagramm!$I$51</c15:f>
                      <c15:dlblFieldTableCache>
                        <c:ptCount val="1"/>
                      </c15:dlblFieldTableCache>
                    </c15:dlblFTEntry>
                  </c15:dlblFieldTable>
                  <c15:showDataLabelsRange val="0"/>
                </c:ext>
                <c:ext xmlns:c16="http://schemas.microsoft.com/office/drawing/2014/chart" uri="{C3380CC4-5D6E-409C-BE32-E72D297353CC}">
                  <c16:uniqueId val="{00000005-8236-441D-91A6-A2D4171D405E}"/>
                </c:ext>
              </c:extLst>
            </c:dLbl>
            <c:dLbl>
              <c:idx val="6"/>
              <c:tx>
                <c:strRef>
                  <c:f>Diagramm!$I$52</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{4FDF5F95-D3F3-461B-9828-2C9D6A64D273}</c15:txfldGUID>
                      <c15:f>Diagramm!$I$52</c15:f>
                      <c15:dlblFieldTableCache>
                        <c:ptCount val="1"/>
                      </c15:dlblFieldTableCache>
                    </c15:dlblFTEntry>
                  </c15:dlblFieldTable>
                  <c15:showDataLabelsRange val="0"/>
                </c:ext>
                <c:ext xmlns:c16="http://schemas.microsoft.com/office/drawing/2014/chart" uri="{C3380CC4-5D6E-409C-BE32-E72D297353CC}">
                  <c16:uniqueId val="{00000006-8236-441D-91A6-A2D4171D405E}"/>
                </c:ext>
              </c:extLst>
            </c:dLbl>
            <c:dLbl>
              <c:idx val="7"/>
              <c:tx>
                <c:strRef>
                  <c:f>Diagramm!$I$53</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{4C37D83E-978F-444B-AE7B-DAEB9759833F}</c15:txfldGUID>
                      <c15:f>Diagramm!$I$53</c15:f>
                      <c15:dlblFieldTableCache>
                        <c:ptCount val="1"/>
                      </c15:dlblFieldTableCache>
                    </c15:dlblFTEntry>
                  </c15:dlblFieldTable>
                  <c15:showDataLabelsRange val="0"/>
                </c:ext>
                <c:ext xmlns:c16="http://schemas.microsoft.com/office/drawing/2014/chart" uri="{C3380CC4-5D6E-409C-BE32-E72D297353CC}">
                  <c16:uniqueId val="{00000007-8236-441D-91A6-A2D4171D405E}"/>
                </c:ext>
              </c:extLst>
            </c:dLbl>
            <c:dLbl>
              <c:idx val="8"/>
              <c:tx>
                <c:strRef>
                  <c:f>Diagramm!$I$54</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{7601AA77-EE22-4A97-951C-956650AD8655}</c15:txfldGUID>
                      <c15:f>Diagramm!$I$54</c15:f>
                      <c15:dlblFieldTableCache>
                        <c:ptCount val="1"/>
                      </c15:dlblFieldTableCache>
                    </c15:dlblFTEntry>
                  </c15:dlblFieldTable>
                  <c15:showDataLabelsRange val="0"/>
                </c:ext>
                <c:ext xmlns:c16="http://schemas.microsoft.com/office/drawing/2014/chart" uri="{C3380CC4-5D6E-409C-BE32-E72D297353CC}">
                  <c16:uniqueId val="{00000008-8236-441D-91A6-A2D4171D405E}"/>
                </c:ext>
              </c:extLst>
            </c:dLbl>
            <c:dLbl>
              <c:idx val="9"/>
              <c:tx>
                <c:strRef>
                  <c:f>Diagramm!$I$55</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{003A282A-2FCB-444C-8106-4E10460FC3FD}</c15:txfldGUID>
                      <c15:f>Diagramm!$I$55</c15:f>
                      <c15:dlblFieldTableCache>
                        <c:ptCount val="1"/>
                      </c15:dlblFieldTableCache>
                    </c15:dlblFTEntry>
                  </c15:dlblFieldTable>
                  <c15:showDataLabelsRange val="0"/>
                </c:ext>
                <c:ext xmlns:c16="http://schemas.microsoft.com/office/drawing/2014/chart" uri="{C3380CC4-5D6E-409C-BE32-E72D297353CC}">
                  <c16:uniqueId val="{00000009-8236-441D-91A6-A2D4171D405E}"/>
                </c:ext>
              </c:extLst>
            </c:dLbl>
            <c:dLbl>
              <c:idx val="10"/>
              <c:tx>
                <c:strRef>
                  <c:f>Diagramm!$I$56</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{EF418CFA-8607-4EBA-B255-DA27A5653132}</c15:txfldGUID>
                      <c15:f>Diagramm!$I$56</c15:f>
                      <c15:dlblFieldTableCache>
                        <c:ptCount val="1"/>
                      </c15:dlblFieldTableCache>
                    </c15:dlblFTEntry>
                  </c15:dlblFieldTable>
                  <c15:showDataLabelsRange val="0"/>
                </c:ext>
                <c:ext xmlns:c16="http://schemas.microsoft.com/office/drawing/2014/chart" uri="{C3380CC4-5D6E-409C-BE32-E72D297353CC}">
                  <c16:uniqueId val="{0000000A-8236-441D-91A6-A2D4171D405E}"/>
                </c:ext>
              </c:extLst>
            </c:dLbl>
            <c:dLbl>
              <c:idx val="11"/>
              <c:tx>
                <c:strRef>
                  <c:f>Diagramm!$I$57</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{11C6DBE3-FE84-4FFD-B974-86FBEDFFAA54}</c15:txfldGUID>
                      <c15:f>Diagramm!$I$57</c15:f>
                      <c15:dlblFieldTableCache>
                        <c:ptCount val="1"/>
                      </c15:dlblFieldTableCache>
                    </c15:dlblFTEntry>
                  </c15:dlblFieldTable>
                  <c15:showDataLabelsRange val="0"/>
                </c:ext>
                <c:ext xmlns:c16="http://schemas.microsoft.com/office/drawing/2014/chart" uri="{C3380CC4-5D6E-409C-BE32-E72D297353CC}">
                  <c16:uniqueId val="{0000000B-8236-441D-91A6-A2D4171D405E}"/>
                </c:ext>
              </c:extLst>
            </c:dLbl>
            <c:dLbl>
              <c:idx val="12"/>
              <c:tx>
                <c:strRef>
                  <c:f>Diagramm!$I$58</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{4D355810-B032-42AB-9EBA-554DB40282E4}</c15:txfldGUID>
                      <c15:f>Diagramm!$I$58</c15:f>
                      <c15:dlblFieldTableCache>
                        <c:ptCount val="1"/>
                      </c15:dlblFieldTableCache>
                    </c15:dlblFTEntry>
                  </c15:dlblFieldTable>
                  <c15:showDataLabelsRange val="0"/>
                </c:ext>
                <c:ext xmlns:c16="http://schemas.microsoft.com/office/drawing/2014/chart" uri="{C3380CC4-5D6E-409C-BE32-E72D297353CC}">
                  <c16:uniqueId val="{0000000C-8236-441D-91A6-A2D4171D405E}"/>
                </c:ext>
              </c:extLst>
            </c:dLbl>
            <c:dLbl>
              <c:idx val="13"/>
              <c:tx>
                <c:strRef>
                  <c:f>Diagramm!$I$59</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{DCA92D09-7859-4536-8A56-9F827DB55D99}</c15:txfldGUID>
                      <c15:f>Diagramm!$I$59</c15:f>
                      <c15:dlblFieldTableCache>
                        <c:ptCount val="1"/>
                      </c15:dlblFieldTableCache>
                    </c15:dlblFTEntry>
                  </c15:dlblFieldTable>
                  <c15:showDataLabelsRange val="0"/>
                </c:ext>
                <c:ext xmlns:c16="http://schemas.microsoft.com/office/drawing/2014/chart" uri="{C3380CC4-5D6E-409C-BE32-E72D297353CC}">
                  <c16:uniqueId val="{0000000D-8236-441D-91A6-A2D4171D405E}"/>
                </c:ext>
              </c:extLst>
            </c:dLbl>
            <c:dLbl>
              <c:idx val="14"/>
              <c:tx>
                <c:strRef>
                  <c:f>Diagramm!$I$60</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{4224B325-928E-46BD-8357-511620AAE3CB}</c15:txfldGUID>
                      <c15:f>Diagramm!$I$60</c15:f>
                      <c15:dlblFieldTableCache>
                        <c:ptCount val="1"/>
                      </c15:dlblFieldTableCache>
                    </c15:dlblFTEntry>
                  </c15:dlblFieldTable>
                  <c15:showDataLabelsRange val="0"/>
                </c:ext>
                <c:ext xmlns:c16="http://schemas.microsoft.com/office/drawing/2014/chart" uri="{C3380CC4-5D6E-409C-BE32-E72D297353CC}">
                  <c16:uniqueId val="{0000000E-8236-441D-91A6-A2D4171D405E}"/>
                </c:ext>
              </c:extLst>
            </c:dLbl>
            <c:dLbl>
              <c:idx val="15"/>
              <c:tx>
                <c:strRef>
                  <c:f>Diagramm!$I$61</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{93980FBF-A4C7-47B2-AA0E-A0E21989DE24}</c15:txfldGUID>
                      <c15:f>Diagramm!$I$61</c15:f>
                      <c15:dlblFieldTableCache>
                        <c:ptCount val="1"/>
                      </c15:dlblFieldTableCache>
                    </c15:dlblFTEntry>
                  </c15:dlblFieldTable>
                  <c15:showDataLabelsRange val="0"/>
                </c:ext>
                <c:ext xmlns:c16="http://schemas.microsoft.com/office/drawing/2014/chart" uri="{C3380CC4-5D6E-409C-BE32-E72D297353CC}">
                  <c16:uniqueId val="{0000000F-8236-441D-91A6-A2D4171D405E}"/>
                </c:ext>
              </c:extLst>
            </c:dLbl>
            <c:dLbl>
              <c:idx val="16"/>
              <c:tx>
                <c:strRef>
                  <c:f>Diagramm!$I$62</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{53157245-45A2-4EC1-BD8E-3EFFFFF2A7A8}</c15:txfldGUID>
                      <c15:f>Diagramm!$I$62</c15:f>
                      <c15:dlblFieldTableCache>
                        <c:ptCount val="1"/>
                      </c15:dlblFieldTableCache>
                    </c15:dlblFTEntry>
                  </c15:dlblFieldTable>
                  <c15:showDataLabelsRange val="0"/>
                </c:ext>
                <c:ext xmlns:c16="http://schemas.microsoft.com/office/drawing/2014/chart" uri="{C3380CC4-5D6E-409C-BE32-E72D297353CC}">
                  <c16:uniqueId val="{00000010-8236-441D-91A6-A2D4171D405E}"/>
                </c:ext>
              </c:extLst>
            </c:dLbl>
            <c:dLbl>
              <c:idx val="17"/>
              <c:tx>
                <c:strRef>
                  <c:f>Diagramm!$I$63</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{0CC873B1-1128-4499-86A6-7603BA5A80D5}</c15:txfldGUID>
                      <c15:f>Diagramm!$I$63</c15:f>
                      <c15:dlblFieldTableCache>
                        <c:ptCount val="1"/>
                      </c15:dlblFieldTableCache>
                    </c15:dlblFTEntry>
                  </c15:dlblFieldTable>
                  <c15:showDataLabelsRange val="0"/>
                </c:ext>
                <c:ext xmlns:c16="http://schemas.microsoft.com/office/drawing/2014/chart" uri="{C3380CC4-5D6E-409C-BE32-E72D297353CC}">
                  <c16:uniqueId val="{00000011-8236-441D-91A6-A2D4171D405E}"/>
                </c:ext>
              </c:extLst>
            </c:dLbl>
            <c:dLbl>
              <c:idx val="18"/>
              <c:tx>
                <c:strRef>
                  <c:f>Diagramm!$I$64</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{9101169F-8322-47B6-A631-FD37A4B8AA47}</c15:txfldGUID>
                      <c15:f>Diagramm!$I$64</c15:f>
                      <c15:dlblFieldTableCache>
                        <c:ptCount val="1"/>
                      </c15:dlblFieldTableCache>
                    </c15:dlblFTEntry>
                  </c15:dlblFieldTable>
                  <c15:showDataLabelsRange val="0"/>
                </c:ext>
                <c:ext xmlns:c16="http://schemas.microsoft.com/office/drawing/2014/chart" uri="{C3380CC4-5D6E-409C-BE32-E72D297353CC}">
                  <c16:uniqueId val="{00000012-8236-441D-91A6-A2D4171D405E}"/>
                </c:ext>
              </c:extLst>
            </c:dLbl>
            <c:dLbl>
              <c:idx val="19"/>
              <c:tx>
                <c:strRef>
                  <c:f>Diagramm!$I$65</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{BAB2A5D4-9BA9-4E82-A5D6-D44FCD482F67}</c15:txfldGUID>
                      <c15:f>Diagramm!$I$65</c15:f>
                      <c15:dlblFieldTableCache>
                        <c:ptCount val="1"/>
                      </c15:dlblFieldTableCache>
                    </c15:dlblFTEntry>
                  </c15:dlblFieldTable>
                  <c15:showDataLabelsRange val="0"/>
                </c:ext>
                <c:ext xmlns:c16="http://schemas.microsoft.com/office/drawing/2014/chart" uri="{C3380CC4-5D6E-409C-BE32-E72D297353CC}">
                  <c16:uniqueId val="{00000013-8236-441D-91A6-A2D4171D405E}"/>
                </c:ext>
              </c:extLst>
            </c:dLbl>
            <c:dLbl>
              <c:idx val="20"/>
              <c:tx>
                <c:strRef>
                  <c:f>Diagramm!$I$66</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{9DE9F5DC-858D-42F2-8A66-AC174239F8CA}</c15:txfldGUID>
                      <c15:f>Diagramm!$I$66</c15:f>
                      <c15:dlblFieldTableCache>
                        <c:ptCount val="1"/>
                      </c15:dlblFieldTableCache>
                    </c15:dlblFTEntry>
                  </c15:dlblFieldTable>
                  <c15:showDataLabelsRange val="0"/>
                </c:ext>
                <c:ext xmlns:c16="http://schemas.microsoft.com/office/drawing/2014/chart" uri="{C3380CC4-5D6E-409C-BE32-E72D297353CC}">
                  <c16:uniqueId val="{00000014-8236-441D-91A6-A2D4171D405E}"/>
                </c:ext>
              </c:extLst>
            </c:dLbl>
            <c:dLbl>
              <c:idx val="21"/>
              <c:tx>
                <c:strRef>
                  <c:f>Diagramm!$I$67</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{3413A1D5-6879-4C60-AB06-8B2A95FADB28}</c15:txfldGUID>
                      <c15:f>Diagramm!$I$67</c15:f>
                      <c15:dlblFieldTableCache>
                        <c:ptCount val="1"/>
                      </c15:dlblFieldTableCache>
                    </c15:dlblFTEntry>
                  </c15:dlblFieldTable>
                  <c15:showDataLabelsRange val="0"/>
                </c:ext>
                <c:ext xmlns:c16="http://schemas.microsoft.com/office/drawing/2014/chart" uri="{C3380CC4-5D6E-409C-BE32-E72D297353CC}">
                  <c16:uniqueId val="{00000015-8236-441D-91A6-A2D4171D405E}"/>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16-8236-441D-91A6-A2D4171D405E}"/>
            </c:ext>
          </c:extLst>
        </c:ser>
        <c:ser>
          <c:idx val="2"/>
          <c:order val="1"/>
          <c:spPr>
            <a:ln w="25400">
              <a:solidFill>
                <a:srgbClr val="808080"/>
              </a:solidFill>
              <a:prstDash val="solid"/>
            </a:ln>
          </c:spPr>
          <c:marker>
            <c:symbol val="none"/>
          </c:marker>
          <c:dLbls>
            <c:dLbl>
              <c:idx val="0"/>
              <c:tx>
                <c:strRef>
                  <c:f>Diagramm!$K$46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{30164D01-9B32-4214-A3D7-EBD42305BFF7}</c15:txfldGUID>
                      <c15:f>Diagramm!$K$46</c15:f>
                      <c15:dlblFieldTableCache>
                        <c:ptCount val="1"/>
                      </c15:dlblFieldTableCache>
                    </c15:dlblFTEntry>
                  </c15:dlblFieldTable>
                  <c15:showDataLabelsRange val="0"/>
                </c:ext>
                <c:ext xmlns:c16="http://schemas.microsoft.com/office/drawing/2014/chart" uri="{C3380CC4-5D6E-409C-BE32-E72D297353CC}">
                  <c16:uniqueId val="{00000017-8236-441D-91A6-A2D4171D405E}"/>
                </c:ext>
              </c:extLst>
            </c:dLbl>
            <c:dLbl>
              <c:idx val="1"/>
              <c:tx>
                <c:strRef>
                  <c:f>Diagramm!$K$47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{A1DDE749-8922-40C6-BF96-FE26598F977F}</c15:txfldGUID>
                      <c15:f>Diagramm!$K$47</c15:f>
                      <c15:dlblFieldTableCache>
                        <c:ptCount val="1"/>
                      </c15:dlblFieldTableCache>
                    </c15:dlblFTEntry>
                  </c15:dlblFieldTable>
                  <c15:showDataLabelsRange val="0"/>
                </c:ext>
                <c:ext xmlns:c16="http://schemas.microsoft.com/office/drawing/2014/chart" uri="{C3380CC4-5D6E-409C-BE32-E72D297353CC}">
                  <c16:uniqueId val="{00000018-8236-441D-91A6-A2D4171D405E}"/>
                </c:ext>
              </c:extLst>
            </c:dLbl>
            <c:dLbl>
              <c:idx val="2"/>
              <c:tx>
                <c:strRef>
                  <c:f>Diagramm!$K$48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{7BA4C18C-238B-4A5B-9999-A08EAFC56CA7}</c15:txfldGUID>
                      <c15:f>Diagramm!$K$48</c15:f>
                      <c15:dlblFieldTableCache>
                        <c:ptCount val="1"/>
                      </c15:dlblFieldTableCache>
                    </c15:dlblFTEntry>
                  </c15:dlblFieldTable>
                  <c15:showDataLabelsRange val="0"/>
                </c:ext>
                <c:ext xmlns:c16="http://schemas.microsoft.com/office/drawing/2014/chart" uri="{C3380CC4-5D6E-409C-BE32-E72D297353CC}">
                  <c16:uniqueId val="{00000019-8236-441D-91A6-A2D4171D405E}"/>
                </c:ext>
              </c:extLst>
            </c:dLbl>
            <c:dLbl>
              <c:idx val="3"/>
              <c:tx>
                <c:strRef>
                  <c:f>Diagramm!$K$49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{3798D207-8FC6-49E1-9DDA-22622D634A24}</c15:txfldGUID>
                      <c15:f>Diagramm!$K$49</c15:f>
                      <c15:dlblFieldTableCache>
                        <c:ptCount val="1"/>
                      </c15:dlblFieldTableCache>
                    </c15:dlblFTEntry>
                  </c15:dlblFieldTable>
                  <c15:showDataLabelsRange val="0"/>
                </c:ext>
                <c:ext xmlns:c16="http://schemas.microsoft.com/office/drawing/2014/chart" uri="{C3380CC4-5D6E-409C-BE32-E72D297353CC}">
                  <c16:uniqueId val="{0000001A-8236-441D-91A6-A2D4171D405E}"/>
                </c:ext>
              </c:extLst>
            </c:dLbl>
            <c:dLbl>
              <c:idx val="4"/>
              <c:tx>
                <c:strRef>
                  <c:f>Diagramm!$K$50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{33650B9B-9B21-4468-83EC-6169B97C4A6D}</c15:txfldGUID>
                      <c15:f>Diagramm!$K$50</c15:f>
                      <c15:dlblFieldTableCache>
                        <c:ptCount val="1"/>
                      </c15:dlblFieldTableCache>
                    </c15:dlblFTEntry>
                  </c15:dlblFieldTable>
                  <c15:showDataLabelsRange val="0"/>
                </c:ext>
                <c:ext xmlns:c16="http://schemas.microsoft.com/office/drawing/2014/chart" uri="{C3380CC4-5D6E-409C-BE32-E72D297353CC}">
                  <c16:uniqueId val="{0000001B-8236-441D-91A6-A2D4171D405E}"/>
                </c:ext>
              </c:extLst>
            </c:dLbl>
            <c:dLbl>
              <c:idx val="5"/>
              <c:tx>
                <c:strRef>
                  <c:f>Diagramm!$K$51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{89431F9C-8B9C-49E3-BF8E-3688FAA5D12C}</c15:txfldGUID>
                      <c15:f>Diagramm!$K$51</c15:f>
                      <c15:dlblFieldTableCache>
                        <c:ptCount val="1"/>
                      </c15:dlblFieldTableCache>
                    </c15:dlblFTEntry>
                  </c15:dlblFieldTable>
                  <c15:showDataLabelsRange val="0"/>
                </c:ext>
                <c:ext xmlns:c16="http://schemas.microsoft.com/office/drawing/2014/chart" uri="{C3380CC4-5D6E-409C-BE32-E72D297353CC}">
                  <c16:uniqueId val="{0000001C-8236-441D-91A6-A2D4171D405E}"/>
                </c:ext>
              </c:extLst>
            </c:dLbl>
            <c:dLbl>
              <c:idx val="6"/>
              <c:tx>
                <c:strRef>
                  <c:f>Diagramm!$K$52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{48DC492E-615D-4590-A041-CBB54115594D}</c15:txfldGUID>
                      <c15:f>Diagramm!$K$52</c15:f>
                      <c15:dlblFieldTableCache>
                        <c:ptCount val="1"/>
                      </c15:dlblFieldTableCache>
                    </c15:dlblFTEntry>
                  </c15:dlblFieldTable>
                  <c15:showDataLabelsRange val="0"/>
                </c:ext>
                <c:ext xmlns:c16="http://schemas.microsoft.com/office/drawing/2014/chart" uri="{C3380CC4-5D6E-409C-BE32-E72D297353CC}">
                  <c16:uniqueId val="{0000001D-8236-441D-91A6-A2D4171D405E}"/>
                </c:ext>
              </c:extLst>
            </c:dLbl>
            <c:dLbl>
              <c:idx val="7"/>
              <c:tx>
                <c:strRef>
                  <c:f>Diagramm!$K$53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{545419AA-B160-4F4D-AC16-027933A9F191}</c15:txfldGUID>
                      <c15:f>Diagramm!$K$53</c15:f>
                      <c15:dlblFieldTableCache>
                        <c:ptCount val="1"/>
                      </c15:dlblFieldTableCache>
                    </c15:dlblFTEntry>
                  </c15:dlblFieldTable>
                  <c15:showDataLabelsRange val="0"/>
                </c:ext>
                <c:ext xmlns:c16="http://schemas.microsoft.com/office/drawing/2014/chart" uri="{C3380CC4-5D6E-409C-BE32-E72D297353CC}">
                  <c16:uniqueId val="{0000001E-8236-441D-91A6-A2D4171D405E}"/>
                </c:ext>
              </c:extLst>
            </c:dLbl>
            <c:dLbl>
              <c:idx val="8"/>
              <c:tx>
                <c:strRef>
                  <c:f>Diagramm!$K$54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{CC28C047-D384-4DD5-AA35-EDB9084FBDFD}</c15:txfldGUID>
                      <c15:f>Diagramm!$K$54</c15:f>
                      <c15:dlblFieldTableCache>
                        <c:ptCount val="1"/>
                      </c15:dlblFieldTableCache>
                    </c15:dlblFTEntry>
                  </c15:dlblFieldTable>
                  <c15:showDataLabelsRange val="0"/>
                </c:ext>
                <c:ext xmlns:c16="http://schemas.microsoft.com/office/drawing/2014/chart" uri="{C3380CC4-5D6E-409C-BE32-E72D297353CC}">
                  <c16:uniqueId val="{0000001F-8236-441D-91A6-A2D4171D405E}"/>
                </c:ext>
              </c:extLst>
            </c:dLbl>
            <c:dLbl>
              <c:idx val="9"/>
              <c:tx>
                <c:strRef>
                  <c:f>Diagramm!$K$55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{31E07468-D89B-41D7-8D7B-637591566F40}</c15:txfldGUID>
                      <c15:f>Diagramm!$K$55</c15:f>
                      <c15:dlblFieldTableCache>
                        <c:ptCount val="1"/>
                      </c15:dlblFieldTableCache>
                    </c15:dlblFTEntry>
                  </c15:dlblFieldTable>
                  <c15:showDataLabelsRange val="0"/>
                </c:ext>
                <c:ext xmlns:c16="http://schemas.microsoft.com/office/drawing/2014/chart" uri="{C3380CC4-5D6E-409C-BE32-E72D297353CC}">
                  <c16:uniqueId val="{00000020-8236-441D-91A6-A2D4171D405E}"/>
                </c:ext>
              </c:extLst>
            </c:dLbl>
            <c:dLbl>
              <c:idx val="10"/>
              <c:tx>
                <c:strRef>
                  <c:f>Diagramm!$K$56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{5339B8CE-7720-4176-8CF4-5F954E7BFA81}</c15:txfldGUID>
                      <c15:f>Diagramm!$K$56</c15:f>
                      <c15:dlblFieldTableCache>
                        <c:ptCount val="1"/>
                      </c15:dlblFieldTableCache>
                    </c15:dlblFTEntry>
                  </c15:dlblFieldTable>
                  <c15:showDataLabelsRange val="0"/>
                </c:ext>
                <c:ext xmlns:c16="http://schemas.microsoft.com/office/drawing/2014/chart" uri="{C3380CC4-5D6E-409C-BE32-E72D297353CC}">
                  <c16:uniqueId val="{00000021-8236-441D-91A6-A2D4171D405E}"/>
                </c:ext>
              </c:extLst>
            </c:dLbl>
            <c:dLbl>
              <c:idx val="11"/>
              <c:tx>
                <c:strRef>
                  <c:f>Diagramm!$K$57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{22811549-A9F4-40E7-A33F-880BD904286B}</c15:txfldGUID>
                      <c15:f>Diagramm!$K$57</c15:f>
                      <c15:dlblFieldTableCache>
                        <c:ptCount val="1"/>
                      </c15:dlblFieldTableCache>
                    </c15:dlblFTEntry>
                  </c15:dlblFieldTable>
                  <c15:showDataLabelsRange val="0"/>
                </c:ext>
                <c:ext xmlns:c16="http://schemas.microsoft.com/office/drawing/2014/chart" uri="{C3380CC4-5D6E-409C-BE32-E72D297353CC}">
                  <c16:uniqueId val="{00000022-8236-441D-91A6-A2D4171D405E}"/>
                </c:ext>
              </c:extLst>
            </c:dLbl>
            <c:dLbl>
              <c:idx val="12"/>
              <c:tx>
                <c:strRef>
                  <c:f>Diagramm!$K$58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{2C053727-B001-490D-8C03-5AB9A1D055E4}</c15:txfldGUID>
                      <c15:f>Diagramm!$K$58</c15:f>
                      <c15:dlblFieldTableCache>
                        <c:ptCount val="1"/>
                      </c15:dlblFieldTableCache>
                    </c15:dlblFTEntry>
                  </c15:dlblFieldTable>
                  <c15:showDataLabelsRange val="0"/>
                </c:ext>
                <c:ext xmlns:c16="http://schemas.microsoft.com/office/drawing/2014/chart" uri="{C3380CC4-5D6E-409C-BE32-E72D297353CC}">
                  <c16:uniqueId val="{00000023-8236-441D-91A6-A2D4171D405E}"/>
                </c:ext>
              </c:extLst>
            </c:dLbl>
            <c:dLbl>
              <c:idx val="13"/>
              <c:tx>
                <c:strRef>
                  <c:f>Diagramm!$K$59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{3A4EF1ED-FD87-4D9B-9F78-8EA9319152F4}</c15:txfldGUID>
                      <c15:f>Diagramm!$K$59</c15:f>
                      <c15:dlblFieldTableCache>
                        <c:ptCount val="1"/>
                      </c15:dlblFieldTableCache>
                    </c15:dlblFTEntry>
                  </c15:dlblFieldTable>
                  <c15:showDataLabelsRange val="0"/>
                </c:ext>
                <c:ext xmlns:c16="http://schemas.microsoft.com/office/drawing/2014/chart" uri="{C3380CC4-5D6E-409C-BE32-E72D297353CC}">
                  <c16:uniqueId val="{00000024-8236-441D-91A6-A2D4171D405E}"/>
                </c:ext>
              </c:extLst>
            </c:dLbl>
            <c:dLbl>
              <c:idx val="14"/>
              <c:tx>
                <c:strRef>
                  <c:f>Diagramm!$K$60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{F3DDDDBD-A2CB-4240-8B1C-662B412D2E36}</c15:txfldGUID>
                      <c15:f>Diagramm!$K$60</c15:f>
                      <c15:dlblFieldTableCache>
                        <c:ptCount val="1"/>
                      </c15:dlblFieldTableCache>
                    </c15:dlblFTEntry>
                  </c15:dlblFieldTable>
                  <c15:showDataLabelsRange val="0"/>
                </c:ext>
                <c:ext xmlns:c16="http://schemas.microsoft.com/office/drawing/2014/chart" uri="{C3380CC4-5D6E-409C-BE32-E72D297353CC}">
                  <c16:uniqueId val="{00000025-8236-441D-91A6-A2D4171D405E}"/>
                </c:ext>
              </c:extLst>
            </c:dLbl>
            <c:dLbl>
              <c:idx val="15"/>
              <c:tx>
                <c:strRef>
                  <c:f>Diagramm!$K$61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{582CF4C5-DA11-4B93-8B8C-EAD1228B7849}</c15:txfldGUID>
                      <c15:f>Diagramm!$K$61</c15:f>
                      <c15:dlblFieldTableCache>
                        <c:ptCount val="1"/>
                      </c15:dlblFieldTableCache>
                    </c15:dlblFTEntry>
                  </c15:dlblFieldTable>
                  <c15:showDataLabelsRange val="0"/>
                </c:ext>
                <c:ext xmlns:c16="http://schemas.microsoft.com/office/drawing/2014/chart" uri="{C3380CC4-5D6E-409C-BE32-E72D297353CC}">
                  <c16:uniqueId val="{00000026-8236-441D-91A6-A2D4171D405E}"/>
                </c:ext>
              </c:extLst>
            </c:dLbl>
            <c:dLbl>
              <c:idx val="16"/>
              <c:tx>
                <c:strRef>
                  <c:f>Diagramm!$K$62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{4A3F3069-CDD5-48F3-A851-3387405C4C04}</c15:txfldGUID>
                      <c15:f>Diagramm!$K$62</c15:f>
                      <c15:dlblFieldTableCache>
                        <c:ptCount val="1"/>
                      </c15:dlblFieldTableCache>
                    </c15:dlblFTEntry>
                  </c15:dlblFieldTable>
                  <c15:showDataLabelsRange val="0"/>
                </c:ext>
                <c:ext xmlns:c16="http://schemas.microsoft.com/office/drawing/2014/chart" uri="{C3380CC4-5D6E-409C-BE32-E72D297353CC}">
                  <c16:uniqueId val="{00000027-8236-441D-91A6-A2D4171D405E}"/>
                </c:ext>
              </c:extLst>
            </c:dLbl>
            <c:dLbl>
              <c:idx val="17"/>
              <c:tx>
                <c:strRef>
                  <c:f>Diagramm!$K$63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{EC44D45B-756A-4742-812F-2139A664DBEB}</c15:txfldGUID>
                      <c15:f>Diagramm!$K$63</c15:f>
                      <c15:dlblFieldTableCache>
                        <c:ptCount val="1"/>
                      </c15:dlblFieldTableCache>
                    </c15:dlblFTEntry>
                  </c15:dlblFieldTable>
                  <c15:showDataLabelsRange val="0"/>
                </c:ext>
                <c:ext xmlns:c16="http://schemas.microsoft.com/office/drawing/2014/chart" uri="{C3380CC4-5D6E-409C-BE32-E72D297353CC}">
                  <c16:uniqueId val="{00000028-8236-441D-91A6-A2D4171D405E}"/>
                </c:ext>
              </c:extLst>
            </c:dLbl>
            <c:dLbl>
              <c:idx val="18"/>
              <c:tx>
                <c:strRef>
                  <c:f>Diagramm!$K$64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{7F7E0139-A976-4C79-A49F-AC0CCC031C3C}</c15:txfldGUID>
                      <c15:f>Diagramm!$K$64</c15:f>
                      <c15:dlblFieldTableCache>
                        <c:ptCount val="1"/>
                      </c15:dlblFieldTableCache>
                    </c15:dlblFTEntry>
                  </c15:dlblFieldTable>
                  <c15:showDataLabelsRange val="0"/>
                </c:ext>
                <c:ext xmlns:c16="http://schemas.microsoft.com/office/drawing/2014/chart" uri="{C3380CC4-5D6E-409C-BE32-E72D297353CC}">
                  <c16:uniqueId val="{00000029-8236-441D-91A6-A2D4171D405E}"/>
                </c:ext>
              </c:extLst>
            </c:dLbl>
            <c:dLbl>
              <c:idx val="19"/>
              <c:tx>
                <c:strRef>
                  <c:f>Diagramm!$K$65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{BE6E5925-9919-4EF8-A039-98B11B9E1416}</c15:txfldGUID>
                      <c15:f>Diagramm!$K$65</c15:f>
                      <c15:dlblFieldTableCache>
                        <c:ptCount val="1"/>
                      </c15:dlblFieldTableCache>
                    </c15:dlblFTEntry>
                  </c15:dlblFieldTable>
                  <c15:showDataLabelsRange val="0"/>
                </c:ext>
                <c:ext xmlns:c16="http://schemas.microsoft.com/office/drawing/2014/chart" uri="{C3380CC4-5D6E-409C-BE32-E72D297353CC}">
                  <c16:uniqueId val="{0000002A-8236-441D-91A6-A2D4171D405E}"/>
                </c:ext>
              </c:extLst>
            </c:dLbl>
            <c:dLbl>
              <c:idx val="20"/>
              <c:tx>
                <c:strRef>
                  <c:f>Diagramm!$K$66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{D24F3E56-8A02-476A-9A9E-6212D5321376}</c15:txfldGUID>
                      <c15:f>Diagramm!$K$66</c15:f>
                      <c15:dlblFieldTableCache>
                        <c:ptCount val="1"/>
                      </c15:dlblFieldTableCache>
                    </c15:dlblFTEntry>
                  </c15:dlblFieldTable>
                  <c15:showDataLabelsRange val="0"/>
                </c:ext>
                <c:ext xmlns:c16="http://schemas.microsoft.com/office/drawing/2014/chart" uri="{C3380CC4-5D6E-409C-BE32-E72D297353CC}">
                  <c16:uniqueId val="{0000002B-8236-441D-91A6-A2D4171D405E}"/>
                </c:ext>
              </c:extLst>
            </c:dLbl>
            <c:dLbl>
              <c:idx val="21"/>
              <c:tx>
                <c:strRef>
                  <c:f>Diagramm!$K$67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{C7076A49-734A-49F4-BDE2-FAA99CF1D0A0}</c15:txfldGUID>
                      <c15:f>Diagramm!$K$67</c15:f>
                      <c15:dlblFieldTableCache>
                        <c:ptCount val="1"/>
                      </c15:dlblFieldTableCache>
                    </c15:dlblFTEntry>
                  </c15:dlblFieldTable>
                  <c15:showDataLabelsRange val="0"/>
                </c:ext>
                <c:ext xmlns:c16="http://schemas.microsoft.com/office/drawing/2014/chart" uri="{C3380CC4-5D6E-409C-BE32-E72D297353CC}">
                  <c16:uniqueId val="{0000002C-8236-441D-91A6-A2D4171D405E}"/>
                </c:ext>
              </c:extLst>
            </c:dLbl>
            <c:spPr>
              <a:noFill/>
              <a:ln w="25400">
                <a:noFill/>
              </a:ln>
            </c:spPr>
            <c:txPr>
              <a:bodyPr/>
              <a:lstStyle/>
              <a:p>
                <a:pPr>
                  <a:defRPr sz="225"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2D-8236-441D-91A6-A2D4171D405E}"/>
            </c:ext>
          </c:extLst>
        </c:ser>
        <c:ser>
          <c:idx val="1"/>
          <c:order val="2"/>
          <c:spPr>
            <a:ln w="25400">
              <a:solidFill>
                <a:srgbClr val="C0C0C0"/>
              </a:solidFill>
              <a:prstDash val="solid"/>
            </a:ln>
          </c:spPr>
          <c:marker>
            <c:symbol val="none"/>
          </c:marker>
          <c:dLbls>
            <c:dLbl>
              <c:idx val="0"/>
              <c:tx>
                <c:strRef>
                  <c:f>Diagramm!$J$46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{D4713982-3A2E-4D2F-B00F-A8442D2EB288}</c15:txfldGUID>
                      <c15:f>Diagramm!$J$46</c15:f>
                      <c15:dlblFieldTableCache>
                        <c:ptCount val="1"/>
                      </c15:dlblFieldTableCache>
                    </c15:dlblFTEntry>
                  </c15:dlblFieldTable>
                  <c15:showDataLabelsRange val="0"/>
                </c:ext>
                <c:ext xmlns:c16="http://schemas.microsoft.com/office/drawing/2014/chart" uri="{C3380CC4-5D6E-409C-BE32-E72D297353CC}">
                  <c16:uniqueId val="{0000002E-8236-441D-91A6-A2D4171D405E}"/>
                </c:ext>
              </c:extLst>
            </c:dLbl>
            <c:dLbl>
              <c:idx val="1"/>
              <c:tx>
                <c:strRef>
                  <c:f>Diagramm!$J$47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{E8C24310-29BF-4EF9-82D0-75C2CED602E0}</c15:txfldGUID>
                      <c15:f>Diagramm!$J$47</c15:f>
                      <c15:dlblFieldTableCache>
                        <c:ptCount val="1"/>
                      </c15:dlblFieldTableCache>
                    </c15:dlblFTEntry>
                  </c15:dlblFieldTable>
                  <c15:showDataLabelsRange val="0"/>
                </c:ext>
                <c:ext xmlns:c16="http://schemas.microsoft.com/office/drawing/2014/chart" uri="{C3380CC4-5D6E-409C-BE32-E72D297353CC}">
                  <c16:uniqueId val="{0000002F-8236-441D-91A6-A2D4171D405E}"/>
                </c:ext>
              </c:extLst>
            </c:dLbl>
            <c:dLbl>
              <c:idx val="2"/>
              <c:tx>
                <c:strRef>
                  <c:f>Diagramm!$J$48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{1D16986C-279D-4C3D-93A6-2A57F905B6B3}</c15:txfldGUID>
                      <c15:f>Diagramm!$J$48</c15:f>
                      <c15:dlblFieldTableCache>
                        <c:ptCount val="1"/>
                      </c15:dlblFieldTableCache>
                    </c15:dlblFTEntry>
                  </c15:dlblFieldTable>
                  <c15:showDataLabelsRange val="0"/>
                </c:ext>
                <c:ext xmlns:c16="http://schemas.microsoft.com/office/drawing/2014/chart" uri="{C3380CC4-5D6E-409C-BE32-E72D297353CC}">
                  <c16:uniqueId val="{00000030-8236-441D-91A6-A2D4171D405E}"/>
                </c:ext>
              </c:extLst>
            </c:dLbl>
            <c:dLbl>
              <c:idx val="3"/>
              <c:tx>
                <c:strRef>
                  <c:f>Diagramm!$J$49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{B9F9820D-922C-4580-B5C2-80201F66183A}</c15:txfldGUID>
                      <c15:f>Diagramm!$J$49</c15:f>
                      <c15:dlblFieldTableCache>
                        <c:ptCount val="1"/>
                      </c15:dlblFieldTableCache>
                    </c15:dlblFTEntry>
                  </c15:dlblFieldTable>
                  <c15:showDataLabelsRange val="0"/>
                </c:ext>
                <c:ext xmlns:c16="http://schemas.microsoft.com/office/drawing/2014/chart" uri="{C3380CC4-5D6E-409C-BE32-E72D297353CC}">
                  <c16:uniqueId val="{00000031-8236-441D-91A6-A2D4171D405E}"/>
                </c:ext>
              </c:extLst>
            </c:dLbl>
            <c:dLbl>
              <c:idx val="4"/>
              <c:tx>
                <c:strRef>
                  <c:f>Diagramm!$J$50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{0B7A7F6A-7642-4ACA-B49F-A7A2732C238F}</c15:txfldGUID>
                      <c15:f>Diagramm!$J$50</c15:f>
                      <c15:dlblFieldTableCache>
                        <c:ptCount val="1"/>
                      </c15:dlblFieldTableCache>
                    </c15:dlblFTEntry>
                  </c15:dlblFieldTable>
                  <c15:showDataLabelsRange val="0"/>
                </c:ext>
                <c:ext xmlns:c16="http://schemas.microsoft.com/office/drawing/2014/chart" uri="{C3380CC4-5D6E-409C-BE32-E72D297353CC}">
                  <c16:uniqueId val="{00000032-8236-441D-91A6-A2D4171D405E}"/>
                </c:ext>
              </c:extLst>
            </c:dLbl>
            <c:dLbl>
              <c:idx val="5"/>
              <c:tx>
                <c:strRef>
                  <c:f>Diagramm!$J$51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{CF01650C-816A-4D90-AEC0-6992370DA95B}</c15:txfldGUID>
                      <c15:f>Diagramm!$J$51</c15:f>
                      <c15:dlblFieldTableCache>
                        <c:ptCount val="1"/>
                      </c15:dlblFieldTableCache>
                    </c15:dlblFTEntry>
                  </c15:dlblFieldTable>
                  <c15:showDataLabelsRange val="0"/>
                </c:ext>
                <c:ext xmlns:c16="http://schemas.microsoft.com/office/drawing/2014/chart" uri="{C3380CC4-5D6E-409C-BE32-E72D297353CC}">
                  <c16:uniqueId val="{00000033-8236-441D-91A6-A2D4171D405E}"/>
                </c:ext>
              </c:extLst>
            </c:dLbl>
            <c:dLbl>
              <c:idx val="6"/>
              <c:tx>
                <c:strRef>
                  <c:f>Diagramm!$J$52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{693B7F63-4199-48FA-8B40-0B85F53F6433}</c15:txfldGUID>
                      <c15:f>Diagramm!$J$52</c15:f>
                      <c15:dlblFieldTableCache>
                        <c:ptCount val="1"/>
                      </c15:dlblFieldTableCache>
                    </c15:dlblFTEntry>
                  </c15:dlblFieldTable>
                  <c15:showDataLabelsRange val="0"/>
                </c:ext>
                <c:ext xmlns:c16="http://schemas.microsoft.com/office/drawing/2014/chart" uri="{C3380CC4-5D6E-409C-BE32-E72D297353CC}">
                  <c16:uniqueId val="{00000034-8236-441D-91A6-A2D4171D405E}"/>
                </c:ext>
              </c:extLst>
            </c:dLbl>
            <c:dLbl>
              <c:idx val="7"/>
              <c:tx>
                <c:strRef>
                  <c:f>Diagramm!$J$53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{8C9E51E9-A4E8-4218-B05F-3E9F66297A58}</c15:txfldGUID>
                      <c15:f>Diagramm!$J$53</c15:f>
                      <c15:dlblFieldTableCache>
                        <c:ptCount val="1"/>
                      </c15:dlblFieldTableCache>
                    </c15:dlblFTEntry>
                  </c15:dlblFieldTable>
                  <c15:showDataLabelsRange val="0"/>
                </c:ext>
                <c:ext xmlns:c16="http://schemas.microsoft.com/office/drawing/2014/chart" uri="{C3380CC4-5D6E-409C-BE32-E72D297353CC}">
                  <c16:uniqueId val="{00000035-8236-441D-91A6-A2D4171D405E}"/>
                </c:ext>
              </c:extLst>
            </c:dLbl>
            <c:dLbl>
              <c:idx val="8"/>
              <c:tx>
                <c:strRef>
                  <c:f>Diagramm!$J$54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{11ADCCC0-89E0-4CA9-97F6-BF58ADF5B55D}</c15:txfldGUID>
                      <c15:f>Diagramm!$J$54</c15:f>
                      <c15:dlblFieldTableCache>
                        <c:ptCount val="1"/>
                      </c15:dlblFieldTableCache>
                    </c15:dlblFTEntry>
                  </c15:dlblFieldTable>
                  <c15:showDataLabelsRange val="0"/>
                </c:ext>
                <c:ext xmlns:c16="http://schemas.microsoft.com/office/drawing/2014/chart" uri="{C3380CC4-5D6E-409C-BE32-E72D297353CC}">
                  <c16:uniqueId val="{00000036-8236-441D-91A6-A2D4171D405E}"/>
                </c:ext>
              </c:extLst>
            </c:dLbl>
            <c:dLbl>
              <c:idx val="9"/>
              <c:tx>
                <c:strRef>
                  <c:f>Diagramm!$J$55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{B775CB0E-4B02-472C-A973-3F6D66ABEB3C}</c15:txfldGUID>
                      <c15:f>Diagramm!$J$55</c15:f>
                      <c15:dlblFieldTableCache>
                        <c:ptCount val="1"/>
                      </c15:dlblFieldTableCache>
                    </c15:dlblFTEntry>
                  </c15:dlblFieldTable>
                  <c15:showDataLabelsRange val="0"/>
                </c:ext>
                <c:ext xmlns:c16="http://schemas.microsoft.com/office/drawing/2014/chart" uri="{C3380CC4-5D6E-409C-BE32-E72D297353CC}">
                  <c16:uniqueId val="{00000037-8236-441D-91A6-A2D4171D405E}"/>
                </c:ext>
              </c:extLst>
            </c:dLbl>
            <c:dLbl>
              <c:idx val="10"/>
              <c:tx>
                <c:strRef>
                  <c:f>Diagramm!$J$56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{AD50A979-100A-4EA5-9799-1BB39B8A59B0}</c15:txfldGUID>
                      <c15:f>Diagramm!$J$56</c15:f>
                      <c15:dlblFieldTableCache>
                        <c:ptCount val="1"/>
                      </c15:dlblFieldTableCache>
                    </c15:dlblFTEntry>
                  </c15:dlblFieldTable>
                  <c15:showDataLabelsRange val="0"/>
                </c:ext>
                <c:ext xmlns:c16="http://schemas.microsoft.com/office/drawing/2014/chart" uri="{C3380CC4-5D6E-409C-BE32-E72D297353CC}">
                  <c16:uniqueId val="{00000038-8236-441D-91A6-A2D4171D405E}"/>
                </c:ext>
              </c:extLst>
            </c:dLbl>
            <c:dLbl>
              <c:idx val="11"/>
              <c:tx>
                <c:strRef>
                  <c:f>Diagramm!$J$57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{80429649-BB7B-4BA1-8E6A-9821749DF104}</c15:txfldGUID>
                      <c15:f>Diagramm!$J$57</c15:f>
                      <c15:dlblFieldTableCache>
                        <c:ptCount val="1"/>
                      </c15:dlblFieldTableCache>
                    </c15:dlblFTEntry>
                  </c15:dlblFieldTable>
                  <c15:showDataLabelsRange val="0"/>
                </c:ext>
                <c:ext xmlns:c16="http://schemas.microsoft.com/office/drawing/2014/chart" uri="{C3380CC4-5D6E-409C-BE32-E72D297353CC}">
                  <c16:uniqueId val="{00000039-8236-441D-91A6-A2D4171D405E}"/>
                </c:ext>
              </c:extLst>
            </c:dLbl>
            <c:dLbl>
              <c:idx val="12"/>
              <c:tx>
                <c:strRef>
                  <c:f>Diagramm!$J$58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{6436B828-AE5F-4AB5-9E84-C31DBEF06ABE}</c15:txfldGUID>
                      <c15:f>Diagramm!$J$58</c15:f>
                      <c15:dlblFieldTableCache>
                        <c:ptCount val="1"/>
                      </c15:dlblFieldTableCache>
                    </c15:dlblFTEntry>
                  </c15:dlblFieldTable>
                  <c15:showDataLabelsRange val="0"/>
                </c:ext>
                <c:ext xmlns:c16="http://schemas.microsoft.com/office/drawing/2014/chart" uri="{C3380CC4-5D6E-409C-BE32-E72D297353CC}">
                  <c16:uniqueId val="{0000003A-8236-441D-91A6-A2D4171D405E}"/>
                </c:ext>
              </c:extLst>
            </c:dLbl>
            <c:dLbl>
              <c:idx val="13"/>
              <c:tx>
                <c:strRef>
                  <c:f>Diagramm!$J$59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{2FFF7538-3C40-40C9-9FD8-110196E8D8A3}</c15:txfldGUID>
                      <c15:f>Diagramm!$J$59</c15:f>
                      <c15:dlblFieldTableCache>
                        <c:ptCount val="1"/>
                      </c15:dlblFieldTableCache>
                    </c15:dlblFTEntry>
                  </c15:dlblFieldTable>
                  <c15:showDataLabelsRange val="0"/>
                </c:ext>
                <c:ext xmlns:c16="http://schemas.microsoft.com/office/drawing/2014/chart" uri="{C3380CC4-5D6E-409C-BE32-E72D297353CC}">
                  <c16:uniqueId val="{0000003B-8236-441D-91A6-A2D4171D405E}"/>
                </c:ext>
              </c:extLst>
            </c:dLbl>
            <c:dLbl>
              <c:idx val="14"/>
              <c:tx>
                <c:strRef>
                  <c:f>Diagramm!$J$60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{1F2AFDDA-FDEA-4FF5-BAB9-AD333B116536}</c15:txfldGUID>
                      <c15:f>Diagramm!$J$60</c15:f>
                      <c15:dlblFieldTableCache>
                        <c:ptCount val="1"/>
                      </c15:dlblFieldTableCache>
                    </c15:dlblFTEntry>
                  </c15:dlblFieldTable>
                  <c15:showDataLabelsRange val="0"/>
                </c:ext>
                <c:ext xmlns:c16="http://schemas.microsoft.com/office/drawing/2014/chart" uri="{C3380CC4-5D6E-409C-BE32-E72D297353CC}">
                  <c16:uniqueId val="{0000003C-8236-441D-91A6-A2D4171D405E}"/>
                </c:ext>
              </c:extLst>
            </c:dLbl>
            <c:dLbl>
              <c:idx val="15"/>
              <c:tx>
                <c:strRef>
                  <c:f>Diagramm!$J$61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{0DEACAA4-8BC9-4ED6-85A9-0D40BAABF67D}</c15:txfldGUID>
                      <c15:f>Diagramm!$J$61</c15:f>
                      <c15:dlblFieldTableCache>
                        <c:ptCount val="1"/>
                      </c15:dlblFieldTableCache>
                    </c15:dlblFTEntry>
                  </c15:dlblFieldTable>
                  <c15:showDataLabelsRange val="0"/>
                </c:ext>
                <c:ext xmlns:c16="http://schemas.microsoft.com/office/drawing/2014/chart" uri="{C3380CC4-5D6E-409C-BE32-E72D297353CC}">
                  <c16:uniqueId val="{0000003D-8236-441D-91A6-A2D4171D405E}"/>
                </c:ext>
              </c:extLst>
            </c:dLbl>
            <c:dLbl>
              <c:idx val="16"/>
              <c:tx>
                <c:strRef>
                  <c:f>Diagramm!$J$62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{9E1CEBF3-30AD-4DE5-98F2-427C1C4722AE}</c15:txfldGUID>
                      <c15:f>Diagramm!$J$62</c15:f>
                      <c15:dlblFieldTableCache>
                        <c:ptCount val="1"/>
                      </c15:dlblFieldTableCache>
                    </c15:dlblFTEntry>
                  </c15:dlblFieldTable>
                  <c15:showDataLabelsRange val="0"/>
                </c:ext>
                <c:ext xmlns:c16="http://schemas.microsoft.com/office/drawing/2014/chart" uri="{C3380CC4-5D6E-409C-BE32-E72D297353CC}">
                  <c16:uniqueId val="{0000003E-8236-441D-91A6-A2D4171D405E}"/>
                </c:ext>
              </c:extLst>
            </c:dLbl>
            <c:dLbl>
              <c:idx val="17"/>
              <c:tx>
                <c:strRef>
                  <c:f>Diagramm!$J$63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{DE9CC199-3256-41F5-8CCF-38112357A303}</c15:txfldGUID>
                      <c15:f>Diagramm!$J$63</c15:f>
                      <c15:dlblFieldTableCache>
                        <c:ptCount val="1"/>
                      </c15:dlblFieldTableCache>
                    </c15:dlblFTEntry>
                  </c15:dlblFieldTable>
                  <c15:showDataLabelsRange val="0"/>
                </c:ext>
                <c:ext xmlns:c16="http://schemas.microsoft.com/office/drawing/2014/chart" uri="{C3380CC4-5D6E-409C-BE32-E72D297353CC}">
                  <c16:uniqueId val="{0000003F-8236-441D-91A6-A2D4171D405E}"/>
                </c:ext>
              </c:extLst>
            </c:dLbl>
            <c:dLbl>
              <c:idx val="18"/>
              <c:tx>
                <c:strRef>
                  <c:f>Diagramm!$J$64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{5718CE4E-37B4-4075-A2B7-523883DDE9BD}</c15:txfldGUID>
                      <c15:f>Diagramm!$J$64</c15:f>
                      <c15:dlblFieldTableCache>
                        <c:ptCount val="1"/>
                      </c15:dlblFieldTableCache>
                    </c15:dlblFTEntry>
                  </c15:dlblFieldTable>
                  <c15:showDataLabelsRange val="0"/>
                </c:ext>
                <c:ext xmlns:c16="http://schemas.microsoft.com/office/drawing/2014/chart" uri="{C3380CC4-5D6E-409C-BE32-E72D297353CC}">
                  <c16:uniqueId val="{00000040-8236-441D-91A6-A2D4171D405E}"/>
                </c:ext>
              </c:extLst>
            </c:dLbl>
            <c:dLbl>
              <c:idx val="19"/>
              <c:tx>
                <c:strRef>
                  <c:f>Diagramm!$J$65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{4824C722-CAFA-4D04-893A-A4DA1BBFA66F}</c15:txfldGUID>
                      <c15:f>Diagramm!$J$65</c15:f>
                      <c15:dlblFieldTableCache>
                        <c:ptCount val="1"/>
                      </c15:dlblFieldTableCache>
                    </c15:dlblFTEntry>
                  </c15:dlblFieldTable>
                  <c15:showDataLabelsRange val="0"/>
                </c:ext>
                <c:ext xmlns:c16="http://schemas.microsoft.com/office/drawing/2014/chart" uri="{C3380CC4-5D6E-409C-BE32-E72D297353CC}">
                  <c16:uniqueId val="{00000041-8236-441D-91A6-A2D4171D405E}"/>
                </c:ext>
              </c:extLst>
            </c:dLbl>
            <c:dLbl>
              <c:idx val="20"/>
              <c:tx>
                <c:strRef>
                  <c:f>Diagramm!$J$66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{F0BB63F9-2499-4744-8EF6-5F729EE07D42}</c15:txfldGUID>
                      <c15:f>Diagramm!$J$66</c15:f>
                      <c15:dlblFieldTableCache>
                        <c:ptCount val="1"/>
                      </c15:dlblFieldTableCache>
                    </c15:dlblFTEntry>
                  </c15:dlblFieldTable>
                  <c15:showDataLabelsRange val="0"/>
                </c:ext>
                <c:ext xmlns:c16="http://schemas.microsoft.com/office/drawing/2014/chart" uri="{C3380CC4-5D6E-409C-BE32-E72D297353CC}">
                  <c16:uniqueId val="{00000042-8236-441D-91A6-A2D4171D405E}"/>
                </c:ext>
              </c:extLst>
            </c:dLbl>
            <c:dLbl>
              <c:idx val="21"/>
              <c:tx>
                <c:strRef>
                  <c:f>Diagramm!$J$67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{401B7CA4-13BB-45B4-B6C6-7D558C4E7041}</c15:txfldGUID>
                      <c15:f>Diagramm!$J$67</c15:f>
                      <c15:dlblFieldTableCache>
                        <c:ptCount val="1"/>
                      </c15:dlblFieldTableCache>
                    </c15:dlblFTEntry>
                  </c15:dlblFieldTable>
                  <c15:showDataLabelsRange val="0"/>
                </c:ext>
                <c:ext xmlns:c16="http://schemas.microsoft.com/office/drawing/2014/chart" uri="{C3380CC4-5D6E-409C-BE32-E72D297353CC}">
                  <c16:uniqueId val="{00000043-8236-441D-91A6-A2D4171D405E}"/>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44-8236-441D-91A6-A2D4171D405E}"/>
            </c:ext>
          </c:extLst>
        </c:ser>
        <c:dLbls>
          <c:showLegendKey val="0"/>
          <c:showVal val="0"/>
          <c:showCatName val="0"/>
          <c:showSerName val="0"/>
          <c:showPercent val="0"/>
          <c:showBubbleSize val="0"/>
        </c:dLbls>
        <c:smooth val="0"/>
        <c:axId val="297633680"/>
        <c:axId val="297634072"/>
      </c:lineChart>
      <c:catAx>
        <c:axId val="297633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Arial"/>
                <a:ea typeface="Arial"/>
                <a:cs typeface="Arial"/>
              </a:defRPr>
            </a:pPr>
            <a:endParaRPr lang="de-DE"/>
          </a:p>
        </c:txPr>
        <c:crossAx val="297634072"/>
        <c:crosses val="autoZero"/>
        <c:auto val="1"/>
        <c:lblAlgn val="ctr"/>
        <c:lblOffset val="100"/>
        <c:tickLblSkip val="1"/>
        <c:tickMarkSkip val="1"/>
        <c:noMultiLvlLbl val="0"/>
      </c:catAx>
      <c:valAx>
        <c:axId val="297634072"/>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Arial"/>
                <a:ea typeface="Arial"/>
                <a:cs typeface="Arial"/>
              </a:defRPr>
            </a:pPr>
            <a:endParaRPr lang="de-DE"/>
          </a:p>
        </c:txPr>
        <c:crossAx val="297633680"/>
        <c:crosses val="autoZero"/>
        <c:crossBetween val="between"/>
      </c:valAx>
      <c:spPr>
        <a:noFill/>
        <a:ln w="25400">
          <a:noFill/>
        </a:ln>
      </c:spPr>
    </c:plotArea>
    <c:legend>
      <c:legendPos val="r"/>
      <c:overlay val="0"/>
      <c:spPr>
        <a:noFill/>
        <a:ln w="25400">
          <a:noFill/>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noFill/>
    <a:ln w="9525">
      <a:noFill/>
    </a:ln>
  </c:spPr>
  <c:txPr>
    <a:bodyPr/>
    <a:lstStyle/>
    <a:p>
      <a:pPr>
        <a:defRPr sz="2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25400">
              <a:solidFill>
                <a:srgbClr val="000000"/>
              </a:solidFill>
              <a:prstDash val="solid"/>
            </a:ln>
          </c:spPr>
          <c:marker>
            <c:symbol val="none"/>
          </c:marker>
          <c:dLbls>
            <c:dLbl>
              <c:idx val="0"/>
              <c:tx>
                <c:rich>
                  <a:bodyPr/>
                  <a:lstStyle/>
                  <a:p>
                    <a:pPr>
                      <a:defRPr sz="1000" b="0" i="0" u="none" strike="noStrike" baseline="0">
                        <a:solidFill>
                          <a:srgbClr val="000000"/>
                        </a:solidFill>
                        <a:latin typeface="Arial"/>
                        <a:ea typeface="Arial"/>
                        <a:cs typeface="Arial"/>
                      </a:defRPr>
                    </a:pPr>
                    <a:endParaRPr lang="de-DE"/>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01-4CE5-AE7D-146F6D87439F}"/>
                </c:ext>
              </c:extLst>
            </c:dLbl>
            <c:dLbl>
              <c:idx val="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01-4CE5-AE7D-146F6D87439F}"/>
                </c:ext>
              </c:extLst>
            </c:dLbl>
            <c:dLbl>
              <c:idx val="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701-4CE5-AE7D-146F6D87439F}"/>
                </c:ext>
              </c:extLst>
            </c:dLbl>
            <c:dLbl>
              <c:idx val="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701-4CE5-AE7D-146F6D87439F}"/>
                </c:ext>
              </c:extLst>
            </c:dLbl>
            <c:dLbl>
              <c:idx val="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701-4CE5-AE7D-146F6D87439F}"/>
                </c:ext>
              </c:extLst>
            </c:dLbl>
            <c:dLbl>
              <c:idx val="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701-4CE5-AE7D-146F6D87439F}"/>
                </c:ext>
              </c:extLst>
            </c:dLbl>
            <c:dLbl>
              <c:idx val="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701-4CE5-AE7D-146F6D87439F}"/>
                </c:ext>
              </c:extLst>
            </c:dLbl>
            <c:dLbl>
              <c:idx val="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701-4CE5-AE7D-146F6D87439F}"/>
                </c:ext>
              </c:extLst>
            </c:dLbl>
            <c:dLbl>
              <c:idx val="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701-4CE5-AE7D-146F6D87439F}"/>
                </c:ext>
              </c:extLst>
            </c:dLbl>
            <c:dLbl>
              <c:idx val="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701-4CE5-AE7D-146F6D87439F}"/>
                </c:ext>
              </c:extLst>
            </c:dLbl>
            <c:dLbl>
              <c:idx val="1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701-4CE5-AE7D-146F6D87439F}"/>
                </c:ext>
              </c:extLst>
            </c:dLbl>
            <c:dLbl>
              <c:idx val="1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701-4CE5-AE7D-146F6D87439F}"/>
                </c:ext>
              </c:extLst>
            </c:dLbl>
            <c:dLbl>
              <c:idx val="1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701-4CE5-AE7D-146F6D87439F}"/>
                </c:ext>
              </c:extLst>
            </c:dLbl>
            <c:dLbl>
              <c:idx val="1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701-4CE5-AE7D-146F6D87439F}"/>
                </c:ext>
              </c:extLst>
            </c:dLbl>
            <c:dLbl>
              <c:idx val="1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701-4CE5-AE7D-146F6D87439F}"/>
                </c:ext>
              </c:extLst>
            </c:dLbl>
            <c:dLbl>
              <c:idx val="1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701-4CE5-AE7D-146F6D87439F}"/>
                </c:ext>
              </c:extLst>
            </c:dLbl>
            <c:dLbl>
              <c:idx val="1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701-4CE5-AE7D-146F6D87439F}"/>
                </c:ext>
              </c:extLst>
            </c:dLbl>
            <c:dLbl>
              <c:idx val="1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701-4CE5-AE7D-146F6D87439F}"/>
                </c:ext>
              </c:extLst>
            </c:dLbl>
            <c:dLbl>
              <c:idx val="1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701-4CE5-AE7D-146F6D87439F}"/>
                </c:ext>
              </c:extLst>
            </c:dLbl>
            <c:dLbl>
              <c:idx val="1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701-4CE5-AE7D-146F6D87439F}"/>
                </c:ext>
              </c:extLst>
            </c:dLbl>
            <c:dLbl>
              <c:idx val="2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C701-4CE5-AE7D-146F6D87439F}"/>
                </c:ext>
              </c:extLst>
            </c:dLbl>
            <c:dLbl>
              <c:idx val="2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701-4CE5-AE7D-146F6D87439F}"/>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16-C701-4CE5-AE7D-146F6D87439F}"/>
            </c:ext>
          </c:extLst>
        </c:ser>
        <c:ser>
          <c:idx val="2"/>
          <c:order val="1"/>
          <c:spPr>
            <a:ln w="25400">
              <a:solidFill>
                <a:srgbClr val="808080"/>
              </a:solidFill>
              <a:prstDash val="solid"/>
            </a:ln>
          </c:spPr>
          <c:marker>
            <c:symbol val="none"/>
          </c:marker>
          <c:dLbls>
            <c:dLbl>
              <c:idx val="0"/>
              <c:tx>
                <c:rich>
                  <a:bodyPr/>
                  <a:lstStyle/>
                  <a:p>
                    <a:pPr>
                      <a:defRPr sz="1000" b="0" i="0" u="none" strike="noStrike" baseline="0">
                        <a:solidFill>
                          <a:srgbClr val="000000"/>
                        </a:solidFill>
                        <a:latin typeface="Arial"/>
                        <a:ea typeface="Arial"/>
                        <a:cs typeface="Arial"/>
                      </a:defRPr>
                    </a:pPr>
                    <a:endParaRPr lang="de-DE"/>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C701-4CE5-AE7D-146F6D87439F}"/>
                </c:ext>
              </c:extLst>
            </c:dLbl>
            <c:dLbl>
              <c:idx val="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C701-4CE5-AE7D-146F6D87439F}"/>
                </c:ext>
              </c:extLst>
            </c:dLbl>
            <c:dLbl>
              <c:idx val="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C701-4CE5-AE7D-146F6D87439F}"/>
                </c:ext>
              </c:extLst>
            </c:dLbl>
            <c:dLbl>
              <c:idx val="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C701-4CE5-AE7D-146F6D87439F}"/>
                </c:ext>
              </c:extLst>
            </c:dLbl>
            <c:dLbl>
              <c:idx val="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C701-4CE5-AE7D-146F6D87439F}"/>
                </c:ext>
              </c:extLst>
            </c:dLbl>
            <c:dLbl>
              <c:idx val="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C701-4CE5-AE7D-146F6D87439F}"/>
                </c:ext>
              </c:extLst>
            </c:dLbl>
            <c:dLbl>
              <c:idx val="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C701-4CE5-AE7D-146F6D87439F}"/>
                </c:ext>
              </c:extLst>
            </c:dLbl>
            <c:dLbl>
              <c:idx val="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C701-4CE5-AE7D-146F6D87439F}"/>
                </c:ext>
              </c:extLst>
            </c:dLbl>
            <c:dLbl>
              <c:idx val="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C701-4CE5-AE7D-146F6D87439F}"/>
                </c:ext>
              </c:extLst>
            </c:dLbl>
            <c:dLbl>
              <c:idx val="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C701-4CE5-AE7D-146F6D87439F}"/>
                </c:ext>
              </c:extLst>
            </c:dLbl>
            <c:dLbl>
              <c:idx val="1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C701-4CE5-AE7D-146F6D87439F}"/>
                </c:ext>
              </c:extLst>
            </c:dLbl>
            <c:dLbl>
              <c:idx val="1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C701-4CE5-AE7D-146F6D87439F}"/>
                </c:ext>
              </c:extLst>
            </c:dLbl>
            <c:dLbl>
              <c:idx val="1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C701-4CE5-AE7D-146F6D87439F}"/>
                </c:ext>
              </c:extLst>
            </c:dLbl>
            <c:dLbl>
              <c:idx val="1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C701-4CE5-AE7D-146F6D87439F}"/>
                </c:ext>
              </c:extLst>
            </c:dLbl>
            <c:dLbl>
              <c:idx val="1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C701-4CE5-AE7D-146F6D87439F}"/>
                </c:ext>
              </c:extLst>
            </c:dLbl>
            <c:dLbl>
              <c:idx val="1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C701-4CE5-AE7D-146F6D87439F}"/>
                </c:ext>
              </c:extLst>
            </c:dLbl>
            <c:dLbl>
              <c:idx val="1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C701-4CE5-AE7D-146F6D87439F}"/>
                </c:ext>
              </c:extLst>
            </c:dLbl>
            <c:dLbl>
              <c:idx val="1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C701-4CE5-AE7D-146F6D87439F}"/>
                </c:ext>
              </c:extLst>
            </c:dLbl>
            <c:dLbl>
              <c:idx val="1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C701-4CE5-AE7D-146F6D87439F}"/>
                </c:ext>
              </c:extLst>
            </c:dLbl>
            <c:dLbl>
              <c:idx val="1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C701-4CE5-AE7D-146F6D87439F}"/>
                </c:ext>
              </c:extLst>
            </c:dLbl>
            <c:dLbl>
              <c:idx val="2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C701-4CE5-AE7D-146F6D87439F}"/>
                </c:ext>
              </c:extLst>
            </c:dLbl>
            <c:dLbl>
              <c:idx val="2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C701-4CE5-AE7D-146F6D87439F}"/>
                </c:ext>
              </c:extLst>
            </c:dLbl>
            <c:spPr>
              <a:noFill/>
              <a:ln w="25400">
                <a:noFill/>
              </a:ln>
            </c:spPr>
            <c:txPr>
              <a:bodyPr/>
              <a:lstStyle/>
              <a:p>
                <a:pPr>
                  <a:defRPr sz="225"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2D-C701-4CE5-AE7D-146F6D87439F}"/>
            </c:ext>
          </c:extLst>
        </c:ser>
        <c:ser>
          <c:idx val="1"/>
          <c:order val="2"/>
          <c:spPr>
            <a:ln w="25400">
              <a:solidFill>
                <a:srgbClr val="C0C0C0"/>
              </a:solidFill>
              <a:prstDash val="solid"/>
            </a:ln>
          </c:spPr>
          <c:marker>
            <c:symbol val="none"/>
          </c:marker>
          <c:dLbls>
            <c:dLbl>
              <c:idx val="0"/>
              <c:tx>
                <c:rich>
                  <a:bodyPr/>
                  <a:lstStyle/>
                  <a:p>
                    <a:pPr>
                      <a:defRPr sz="1000" b="0" i="0" u="none" strike="noStrike" baseline="0">
                        <a:solidFill>
                          <a:srgbClr val="000000"/>
                        </a:solidFill>
                        <a:latin typeface="Arial"/>
                        <a:ea typeface="Arial"/>
                        <a:cs typeface="Arial"/>
                      </a:defRPr>
                    </a:pPr>
                    <a:endParaRPr lang="de-DE"/>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C701-4CE5-AE7D-146F6D87439F}"/>
                </c:ext>
              </c:extLst>
            </c:dLbl>
            <c:dLbl>
              <c:idx val="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C701-4CE5-AE7D-146F6D87439F}"/>
                </c:ext>
              </c:extLst>
            </c:dLbl>
            <c:dLbl>
              <c:idx val="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C701-4CE5-AE7D-146F6D87439F}"/>
                </c:ext>
              </c:extLst>
            </c:dLbl>
            <c:dLbl>
              <c:idx val="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C701-4CE5-AE7D-146F6D87439F}"/>
                </c:ext>
              </c:extLst>
            </c:dLbl>
            <c:dLbl>
              <c:idx val="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C701-4CE5-AE7D-146F6D87439F}"/>
                </c:ext>
              </c:extLst>
            </c:dLbl>
            <c:dLbl>
              <c:idx val="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C701-4CE5-AE7D-146F6D87439F}"/>
                </c:ext>
              </c:extLst>
            </c:dLbl>
            <c:dLbl>
              <c:idx val="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C701-4CE5-AE7D-146F6D87439F}"/>
                </c:ext>
              </c:extLst>
            </c:dLbl>
            <c:dLbl>
              <c:idx val="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C701-4CE5-AE7D-146F6D87439F}"/>
                </c:ext>
              </c:extLst>
            </c:dLbl>
            <c:dLbl>
              <c:idx val="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C701-4CE5-AE7D-146F6D87439F}"/>
                </c:ext>
              </c:extLst>
            </c:dLbl>
            <c:dLbl>
              <c:idx val="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7-C701-4CE5-AE7D-146F6D87439F}"/>
                </c:ext>
              </c:extLst>
            </c:dLbl>
            <c:dLbl>
              <c:idx val="1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8-C701-4CE5-AE7D-146F6D87439F}"/>
                </c:ext>
              </c:extLst>
            </c:dLbl>
            <c:dLbl>
              <c:idx val="1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9-C701-4CE5-AE7D-146F6D87439F}"/>
                </c:ext>
              </c:extLst>
            </c:dLbl>
            <c:dLbl>
              <c:idx val="1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1-4CE5-AE7D-146F6D87439F}"/>
                </c:ext>
              </c:extLst>
            </c:dLbl>
            <c:dLbl>
              <c:idx val="1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C701-4CE5-AE7D-146F6D87439F}"/>
                </c:ext>
              </c:extLst>
            </c:dLbl>
            <c:dLbl>
              <c:idx val="1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C701-4CE5-AE7D-146F6D87439F}"/>
                </c:ext>
              </c:extLst>
            </c:dLbl>
            <c:dLbl>
              <c:idx val="1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D-C701-4CE5-AE7D-146F6D87439F}"/>
                </c:ext>
              </c:extLst>
            </c:dLbl>
            <c:dLbl>
              <c:idx val="1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C701-4CE5-AE7D-146F6D87439F}"/>
                </c:ext>
              </c:extLst>
            </c:dLbl>
            <c:dLbl>
              <c:idx val="1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701-4CE5-AE7D-146F6D87439F}"/>
                </c:ext>
              </c:extLst>
            </c:dLbl>
            <c:dLbl>
              <c:idx val="1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0-C701-4CE5-AE7D-146F6D87439F}"/>
                </c:ext>
              </c:extLst>
            </c:dLbl>
            <c:dLbl>
              <c:idx val="1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701-4CE5-AE7D-146F6D87439F}"/>
                </c:ext>
              </c:extLst>
            </c:dLbl>
            <c:dLbl>
              <c:idx val="2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2-C701-4CE5-AE7D-146F6D87439F}"/>
                </c:ext>
              </c:extLst>
            </c:dLbl>
            <c:dLbl>
              <c:idx val="2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3-C701-4CE5-AE7D-146F6D87439F}"/>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44-C701-4CE5-AE7D-146F6D87439F}"/>
            </c:ext>
          </c:extLst>
        </c:ser>
        <c:dLbls>
          <c:showLegendKey val="0"/>
          <c:showVal val="0"/>
          <c:showCatName val="0"/>
          <c:showSerName val="0"/>
          <c:showPercent val="0"/>
          <c:showBubbleSize val="0"/>
        </c:dLbls>
        <c:smooth val="0"/>
        <c:axId val="292822744"/>
        <c:axId val="292823136"/>
      </c:lineChart>
      <c:catAx>
        <c:axId val="2928227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de-DE"/>
          </a:p>
        </c:txPr>
        <c:crossAx val="292823136"/>
        <c:crosses val="autoZero"/>
        <c:auto val="1"/>
        <c:lblAlgn val="ctr"/>
        <c:lblOffset val="100"/>
        <c:tickLblSkip val="1"/>
        <c:tickMarkSkip val="1"/>
        <c:noMultiLvlLbl val="0"/>
      </c:catAx>
      <c:valAx>
        <c:axId val="292823136"/>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de-DE"/>
          </a:p>
        </c:txPr>
        <c:crossAx val="292822744"/>
        <c:crosses val="autoZero"/>
        <c:crossBetween val="between"/>
      </c:valAx>
      <c:spPr>
        <a:noFill/>
        <a:ln w="25400">
          <a:noFill/>
        </a:ln>
      </c:spPr>
    </c:plotArea>
    <c:legend>
      <c:legendPos val="r"/>
      <c:overlay val="0"/>
      <c:spPr>
        <a:noFill/>
        <a:ln w="25400">
          <a:noFill/>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noFill/>
    <a:ln w="9525">
      <a:noFill/>
    </a:ln>
  </c:spPr>
  <c:txPr>
    <a:bodyPr/>
    <a:lstStyle/>
    <a:p>
      <a:pPr>
        <a:defRPr sz="2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44718948978125E-2"/>
          <c:y val="9.4044031096981395E-2"/>
          <c:w val="0.93184408380111061"/>
          <c:h val="0.76175665188554964"/>
        </c:manualLayout>
      </c:layout>
      <c:lineChart>
        <c:grouping val="standard"/>
        <c:varyColors val="0"/>
        <c:ser>
          <c:idx val="0"/>
          <c:order val="0"/>
          <c:tx>
            <c:strRef>
              <c:f>Daten_Diagramme!$I$50</c:f>
              <c:strCache>
                <c:ptCount val="1"/>
                <c:pt idx="0">
                  <c:v>SvB</c:v>
                </c:pt>
              </c:strCache>
            </c:strRef>
          </c:tx>
          <c:spPr>
            <a:ln w="25400">
              <a:solidFill>
                <a:srgbClr val="000000"/>
              </a:solidFill>
              <a:prstDash val="solid"/>
            </a:ln>
          </c:spPr>
          <c:marker>
            <c:symbol val="none"/>
          </c:marker>
          <c:cat>
            <c:strRef>
              <c:f>Daten_Diagramme!$H$51:$H$75</c:f>
              <c:strCache>
                <c:ptCount val="25"/>
                <c:pt idx="0">
                  <c:v>Jun-13</c:v>
                </c:pt>
                <c:pt idx="4">
                  <c:v>Jun-14</c:v>
                </c:pt>
                <c:pt idx="8">
                  <c:v>Jun-15</c:v>
                </c:pt>
                <c:pt idx="12">
                  <c:v>Jun-16</c:v>
                </c:pt>
                <c:pt idx="16">
                  <c:v>Jun-17</c:v>
                </c:pt>
                <c:pt idx="20">
                  <c:v>Jun-18</c:v>
                </c:pt>
                <c:pt idx="24">
                  <c:v>Jun-19</c:v>
                </c:pt>
              </c:strCache>
            </c:strRef>
          </c:cat>
          <c:val>
            <c:numRef>
              <c:f>Daten_Diagramme!$E$51:$E$75</c:f>
              <c:numCache>
                <c:formatCode>#,#00</c:formatCode>
                <c:ptCount val="25"/>
                <c:pt idx="0">
                  <c:v>100</c:v>
                </c:pt>
                <c:pt idx="1">
                  <c:v>101.41657408012547</c:v>
                </c:pt>
                <c:pt idx="2">
                  <c:v>99.666688451735183</c:v>
                </c:pt>
                <c:pt idx="3">
                  <c:v>99.769622900464014</c:v>
                </c:pt>
                <c:pt idx="4">
                  <c:v>100.86922423371021</c:v>
                </c:pt>
                <c:pt idx="5">
                  <c:v>102.07992941637802</c:v>
                </c:pt>
                <c:pt idx="6">
                  <c:v>99.911770472518128</c:v>
                </c:pt>
                <c:pt idx="7">
                  <c:v>99.887262270439834</c:v>
                </c:pt>
                <c:pt idx="8">
                  <c:v>101.07019149075225</c:v>
                </c:pt>
                <c:pt idx="9">
                  <c:v>102.16652506372132</c:v>
                </c:pt>
                <c:pt idx="10">
                  <c:v>100.41337167505391</c:v>
                </c:pt>
                <c:pt idx="11">
                  <c:v>100.79896738775243</c:v>
                </c:pt>
                <c:pt idx="12">
                  <c:v>101.57015881314946</c:v>
                </c:pt>
                <c:pt idx="13">
                  <c:v>103.6288477877263</c:v>
                </c:pt>
                <c:pt idx="14">
                  <c:v>101.96392392654074</c:v>
                </c:pt>
                <c:pt idx="15">
                  <c:v>101.95575452584798</c:v>
                </c:pt>
                <c:pt idx="16">
                  <c:v>102.62074374223906</c:v>
                </c:pt>
                <c:pt idx="17">
                  <c:v>104.29710476439449</c:v>
                </c:pt>
                <c:pt idx="18">
                  <c:v>103.08313182144957</c:v>
                </c:pt>
                <c:pt idx="19">
                  <c:v>102.72531207110647</c:v>
                </c:pt>
                <c:pt idx="20">
                  <c:v>103.25468923599766</c:v>
                </c:pt>
                <c:pt idx="21">
                  <c:v>104.06509378471995</c:v>
                </c:pt>
                <c:pt idx="22">
                  <c:v>102.50310437226324</c:v>
                </c:pt>
                <c:pt idx="23">
                  <c:v>102.20573818704659</c:v>
                </c:pt>
                <c:pt idx="24">
                  <c:v>102.52434481406445</c:v>
                </c:pt>
              </c:numCache>
            </c:numRef>
          </c:val>
          <c:smooth val="0"/>
          <c:extLst>
            <c:ext xmlns:c16="http://schemas.microsoft.com/office/drawing/2014/chart" uri="{C3380CC4-5D6E-409C-BE32-E72D297353CC}">
              <c16:uniqueId val="{00000000-1CB7-446E-8E09-FDE7DB984499}"/>
            </c:ext>
          </c:extLst>
        </c:ser>
        <c:ser>
          <c:idx val="2"/>
          <c:order val="1"/>
          <c:tx>
            <c:strRef>
              <c:f>Daten_Diagramme!$K$50</c:f>
              <c:strCache>
                <c:ptCount val="1"/>
                <c:pt idx="0">
                  <c:v>GeB - im Nebenjob</c:v>
                </c:pt>
              </c:strCache>
            </c:strRef>
          </c:tx>
          <c:spPr>
            <a:ln w="25400">
              <a:solidFill>
                <a:srgbClr val="808080"/>
              </a:solidFill>
              <a:prstDash val="solid"/>
            </a:ln>
          </c:spPr>
          <c:marker>
            <c:symbol val="none"/>
          </c:marker>
          <c:cat>
            <c:strLit>
              <c:ptCount val="25"/>
              <c:pt idx="0">
                <c:v>38625</c:v>
              </c:pt>
              <c:pt idx="4">
                <c:v>38990</c:v>
              </c:pt>
              <c:pt idx="8">
                <c:v>39355</c:v>
              </c:pt>
              <c:pt idx="12">
                <c:v>39721</c:v>
              </c:pt>
              <c:pt idx="16">
                <c:v>40086</c:v>
              </c:pt>
              <c:pt idx="20">
                <c:v>40451</c:v>
              </c:pt>
              <c:pt idx="24">
                <c:v>40816</c:v>
              </c:pt>
            </c:strLit>
          </c:cat>
          <c:val>
            <c:numRef>
              <c:f>Daten_Diagramme!$G$51:$G$75</c:f>
              <c:numCache>
                <c:formatCode>#,#00</c:formatCode>
                <c:ptCount val="25"/>
                <c:pt idx="0">
                  <c:v>100</c:v>
                </c:pt>
                <c:pt idx="1">
                  <c:v>103.17955112219452</c:v>
                </c:pt>
                <c:pt idx="2">
                  <c:v>102.93017456359101</c:v>
                </c:pt>
                <c:pt idx="3">
                  <c:v>101.49625935162095</c:v>
                </c:pt>
                <c:pt idx="4">
                  <c:v>108.79052369077307</c:v>
                </c:pt>
                <c:pt idx="5">
                  <c:v>112.21945137157108</c:v>
                </c:pt>
                <c:pt idx="6">
                  <c:v>108.2917705735661</c:v>
                </c:pt>
                <c:pt idx="7">
                  <c:v>103.99002493765586</c:v>
                </c:pt>
                <c:pt idx="8">
                  <c:v>110.59850374064837</c:v>
                </c:pt>
                <c:pt idx="9">
                  <c:v>109.91271820448878</c:v>
                </c:pt>
                <c:pt idx="10">
                  <c:v>106.29675810473816</c:v>
                </c:pt>
                <c:pt idx="11">
                  <c:v>106.29675810473816</c:v>
                </c:pt>
                <c:pt idx="12">
                  <c:v>109.16458852867829</c:v>
                </c:pt>
                <c:pt idx="13">
                  <c:v>112.78054862842892</c:v>
                </c:pt>
                <c:pt idx="14">
                  <c:v>110.34912718204488</c:v>
                </c:pt>
                <c:pt idx="15">
                  <c:v>110.53615960099749</c:v>
                </c:pt>
                <c:pt idx="16">
                  <c:v>112.15710723192021</c:v>
                </c:pt>
                <c:pt idx="17">
                  <c:v>115.83541147132171</c:v>
                </c:pt>
                <c:pt idx="18">
                  <c:v>114.33915211970074</c:v>
                </c:pt>
                <c:pt idx="19">
                  <c:v>115.83541147132171</c:v>
                </c:pt>
                <c:pt idx="20">
                  <c:v>118.76558603491272</c:v>
                </c:pt>
                <c:pt idx="21">
                  <c:v>120.26184538653366</c:v>
                </c:pt>
                <c:pt idx="22">
                  <c:v>117.76807980049875</c:v>
                </c:pt>
                <c:pt idx="23">
                  <c:v>116.83291770573565</c:v>
                </c:pt>
                <c:pt idx="24">
                  <c:v>122.19451371571073</c:v>
                </c:pt>
              </c:numCache>
            </c:numRef>
          </c:val>
          <c:smooth val="0"/>
          <c:extLst>
            <c:ext xmlns:c16="http://schemas.microsoft.com/office/drawing/2014/chart" uri="{C3380CC4-5D6E-409C-BE32-E72D297353CC}">
              <c16:uniqueId val="{00000001-1CB7-446E-8E09-FDE7DB984499}"/>
            </c:ext>
          </c:extLst>
        </c:ser>
        <c:ser>
          <c:idx val="1"/>
          <c:order val="2"/>
          <c:tx>
            <c:strRef>
              <c:f>Daten_Diagramme!$J$50</c:f>
              <c:strCache>
                <c:ptCount val="1"/>
                <c:pt idx="0">
                  <c:v>GeB - ausschließlich</c:v>
                </c:pt>
              </c:strCache>
            </c:strRef>
          </c:tx>
          <c:spPr>
            <a:ln w="25400">
              <a:solidFill>
                <a:srgbClr val="C0C0C0"/>
              </a:solidFill>
              <a:prstDash val="solid"/>
            </a:ln>
          </c:spPr>
          <c:marker>
            <c:symbol val="none"/>
          </c:marker>
          <c:cat>
            <c:strLit>
              <c:ptCount val="25"/>
              <c:pt idx="0">
                <c:v>38625</c:v>
              </c:pt>
              <c:pt idx="4">
                <c:v>38990</c:v>
              </c:pt>
              <c:pt idx="8">
                <c:v>39355</c:v>
              </c:pt>
              <c:pt idx="12">
                <c:v>39721</c:v>
              </c:pt>
              <c:pt idx="16">
                <c:v>40086</c:v>
              </c:pt>
              <c:pt idx="20">
                <c:v>40451</c:v>
              </c:pt>
              <c:pt idx="24">
                <c:v>40816</c:v>
              </c:pt>
            </c:strLit>
          </c:cat>
          <c:val>
            <c:numRef>
              <c:f>Daten_Diagramme!$F$51:$F$75</c:f>
              <c:numCache>
                <c:formatCode>#,#00</c:formatCode>
                <c:ptCount val="25"/>
                <c:pt idx="0">
                  <c:v>100</c:v>
                </c:pt>
                <c:pt idx="1">
                  <c:v>97.779936173164984</c:v>
                </c:pt>
                <c:pt idx="2">
                  <c:v>98.071319550437082</c:v>
                </c:pt>
                <c:pt idx="3">
                  <c:v>95.809629526848894</c:v>
                </c:pt>
                <c:pt idx="4">
                  <c:v>95.892881920355208</c:v>
                </c:pt>
                <c:pt idx="5">
                  <c:v>95.823504925766613</c:v>
                </c:pt>
                <c:pt idx="6">
                  <c:v>95.698626335507143</c:v>
                </c:pt>
                <c:pt idx="7">
                  <c:v>86.596364645483561</c:v>
                </c:pt>
                <c:pt idx="8">
                  <c:v>87.290134591369508</c:v>
                </c:pt>
                <c:pt idx="9">
                  <c:v>85.833217705009019</c:v>
                </c:pt>
                <c:pt idx="10">
                  <c:v>84.820313584015537</c:v>
                </c:pt>
                <c:pt idx="11">
                  <c:v>83.418898293325938</c:v>
                </c:pt>
                <c:pt idx="12">
                  <c:v>84.667684195920629</c:v>
                </c:pt>
                <c:pt idx="13">
                  <c:v>83.12751491605384</c:v>
                </c:pt>
                <c:pt idx="14">
                  <c:v>81.684473428611071</c:v>
                </c:pt>
                <c:pt idx="15">
                  <c:v>79.506035798529211</c:v>
                </c:pt>
                <c:pt idx="16">
                  <c:v>81.753850423199665</c:v>
                </c:pt>
                <c:pt idx="17">
                  <c:v>79.242403219092552</c:v>
                </c:pt>
                <c:pt idx="18">
                  <c:v>77.091716386846116</c:v>
                </c:pt>
                <c:pt idx="19">
                  <c:v>76.162064659358947</c:v>
                </c:pt>
                <c:pt idx="20">
                  <c:v>77.82711252948522</c:v>
                </c:pt>
                <c:pt idx="21">
                  <c:v>75.926182877757725</c:v>
                </c:pt>
                <c:pt idx="22">
                  <c:v>74.982655751352851</c:v>
                </c:pt>
                <c:pt idx="23">
                  <c:v>73.664492854169566</c:v>
                </c:pt>
                <c:pt idx="24">
                  <c:v>74.774524767587067</c:v>
                </c:pt>
              </c:numCache>
            </c:numRef>
          </c:val>
          <c:smooth val="0"/>
          <c:extLst>
            <c:ext xmlns:c16="http://schemas.microsoft.com/office/drawing/2014/chart" uri="{C3380CC4-5D6E-409C-BE32-E72D297353CC}">
              <c16:uniqueId val="{00000002-1CB7-446E-8E09-FDE7DB984499}"/>
            </c:ext>
          </c:extLst>
        </c:ser>
        <c:ser>
          <c:idx val="3"/>
          <c:order val="3"/>
          <c:tx>
            <c:v/>
          </c:tx>
          <c:spPr>
            <a:ln w="12700">
              <a:solidFill>
                <a:srgbClr val="FFFFFF"/>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3-1CB7-446E-8E09-FDE7DB984499}"/>
                </c:ext>
              </c:extLst>
            </c:dLbl>
            <c:dLbl>
              <c:idx val="1"/>
              <c:delete val="1"/>
              <c:extLst>
                <c:ext xmlns:c15="http://schemas.microsoft.com/office/drawing/2012/chart" uri="{CE6537A1-D6FC-4f65-9D91-7224C49458BB}"/>
                <c:ext xmlns:c16="http://schemas.microsoft.com/office/drawing/2014/chart" uri="{C3380CC4-5D6E-409C-BE32-E72D297353CC}">
                  <c16:uniqueId val="{00000004-1CB7-446E-8E09-FDE7DB984499}"/>
                </c:ext>
              </c:extLst>
            </c:dLbl>
            <c:dLbl>
              <c:idx val="2"/>
              <c:delete val="1"/>
              <c:extLst>
                <c:ext xmlns:c15="http://schemas.microsoft.com/office/drawing/2012/chart" uri="{CE6537A1-D6FC-4f65-9D91-7224C49458BB}"/>
                <c:ext xmlns:c16="http://schemas.microsoft.com/office/drawing/2014/chart" uri="{C3380CC4-5D6E-409C-BE32-E72D297353CC}">
                  <c16:uniqueId val="{00000005-1CB7-446E-8E09-FDE7DB984499}"/>
                </c:ext>
              </c:extLst>
            </c:dLbl>
            <c:dLbl>
              <c:idx val="3"/>
              <c:delete val="1"/>
              <c:extLst>
                <c:ext xmlns:c15="http://schemas.microsoft.com/office/drawing/2012/chart" uri="{CE6537A1-D6FC-4f65-9D91-7224C49458BB}"/>
                <c:ext xmlns:c16="http://schemas.microsoft.com/office/drawing/2014/chart" uri="{C3380CC4-5D6E-409C-BE32-E72D297353CC}">
                  <c16:uniqueId val="{00000006-1CB7-446E-8E09-FDE7DB984499}"/>
                </c:ext>
              </c:extLst>
            </c:dLbl>
            <c:dLbl>
              <c:idx val="4"/>
              <c:delete val="1"/>
              <c:extLst>
                <c:ext xmlns:c15="http://schemas.microsoft.com/office/drawing/2012/chart" uri="{CE6537A1-D6FC-4f65-9D91-7224C49458BB}"/>
                <c:ext xmlns:c16="http://schemas.microsoft.com/office/drawing/2014/chart" uri="{C3380CC4-5D6E-409C-BE32-E72D297353CC}">
                  <c16:uniqueId val="{00000007-1CB7-446E-8E09-FDE7DB984499}"/>
                </c:ext>
              </c:extLst>
            </c:dLbl>
            <c:dLbl>
              <c:idx val="5"/>
              <c:delete val="1"/>
              <c:extLst>
                <c:ext xmlns:c15="http://schemas.microsoft.com/office/drawing/2012/chart" uri="{CE6537A1-D6FC-4f65-9D91-7224C49458BB}"/>
                <c:ext xmlns:c16="http://schemas.microsoft.com/office/drawing/2014/chart" uri="{C3380CC4-5D6E-409C-BE32-E72D297353CC}">
                  <c16:uniqueId val="{00000008-1CB7-446E-8E09-FDE7DB984499}"/>
                </c:ext>
              </c:extLst>
            </c:dLbl>
            <c:dLbl>
              <c:idx val="6"/>
              <c:delete val="1"/>
              <c:extLst>
                <c:ext xmlns:c15="http://schemas.microsoft.com/office/drawing/2012/chart" uri="{CE6537A1-D6FC-4f65-9D91-7224C49458BB}"/>
                <c:ext xmlns:c16="http://schemas.microsoft.com/office/drawing/2014/chart" uri="{C3380CC4-5D6E-409C-BE32-E72D297353CC}">
                  <c16:uniqueId val="{00000009-1CB7-446E-8E09-FDE7DB984499}"/>
                </c:ext>
              </c:extLst>
            </c:dLbl>
            <c:dLbl>
              <c:idx val="7"/>
              <c:delete val="1"/>
              <c:extLst>
                <c:ext xmlns:c15="http://schemas.microsoft.com/office/drawing/2012/chart" uri="{CE6537A1-D6FC-4f65-9D91-7224C49458BB}"/>
                <c:ext xmlns:c16="http://schemas.microsoft.com/office/drawing/2014/chart" uri="{C3380CC4-5D6E-409C-BE32-E72D297353CC}">
                  <c16:uniqueId val="{0000000A-1CB7-446E-8E09-FDE7DB984499}"/>
                </c:ext>
              </c:extLst>
            </c:dLbl>
            <c:dLbl>
              <c:idx val="8"/>
              <c:delete val="1"/>
              <c:extLst>
                <c:ext xmlns:c15="http://schemas.microsoft.com/office/drawing/2012/chart" uri="{CE6537A1-D6FC-4f65-9D91-7224C49458BB}"/>
                <c:ext xmlns:c16="http://schemas.microsoft.com/office/drawing/2014/chart" uri="{C3380CC4-5D6E-409C-BE32-E72D297353CC}">
                  <c16:uniqueId val="{0000000B-1CB7-446E-8E09-FDE7DB984499}"/>
                </c:ext>
              </c:extLst>
            </c:dLbl>
            <c:dLbl>
              <c:idx val="9"/>
              <c:delete val="1"/>
              <c:extLst>
                <c:ext xmlns:c15="http://schemas.microsoft.com/office/drawing/2012/chart" uri="{CE6537A1-D6FC-4f65-9D91-7224C49458BB}"/>
                <c:ext xmlns:c16="http://schemas.microsoft.com/office/drawing/2014/chart" uri="{C3380CC4-5D6E-409C-BE32-E72D297353CC}">
                  <c16:uniqueId val="{0000000C-1CB7-446E-8E09-FDE7DB984499}"/>
                </c:ext>
              </c:extLst>
            </c:dLbl>
            <c:dLbl>
              <c:idx val="10"/>
              <c:delete val="1"/>
              <c:extLst>
                <c:ext xmlns:c15="http://schemas.microsoft.com/office/drawing/2012/chart" uri="{CE6537A1-D6FC-4f65-9D91-7224C49458BB}"/>
                <c:ext xmlns:c16="http://schemas.microsoft.com/office/drawing/2014/chart" uri="{C3380CC4-5D6E-409C-BE32-E72D297353CC}">
                  <c16:uniqueId val="{0000000D-1CB7-446E-8E09-FDE7DB984499}"/>
                </c:ext>
              </c:extLst>
            </c:dLbl>
            <c:dLbl>
              <c:idx val="11"/>
              <c:delete val="1"/>
              <c:extLst>
                <c:ext xmlns:c15="http://schemas.microsoft.com/office/drawing/2012/chart" uri="{CE6537A1-D6FC-4f65-9D91-7224C49458BB}"/>
                <c:ext xmlns:c16="http://schemas.microsoft.com/office/drawing/2014/chart" uri="{C3380CC4-5D6E-409C-BE32-E72D297353CC}">
                  <c16:uniqueId val="{0000000E-1CB7-446E-8E09-FDE7DB984499}"/>
                </c:ext>
              </c:extLst>
            </c:dLbl>
            <c:dLbl>
              <c:idx val="12"/>
              <c:delete val="1"/>
              <c:extLst>
                <c:ext xmlns:c15="http://schemas.microsoft.com/office/drawing/2012/chart" uri="{CE6537A1-D6FC-4f65-9D91-7224C49458BB}"/>
                <c:ext xmlns:c16="http://schemas.microsoft.com/office/drawing/2014/chart" uri="{C3380CC4-5D6E-409C-BE32-E72D297353CC}">
                  <c16:uniqueId val="{0000000F-1CB7-446E-8E09-FDE7DB984499}"/>
                </c:ext>
              </c:extLst>
            </c:dLbl>
            <c:dLbl>
              <c:idx val="13"/>
              <c:tx>
                <c:rich>
                  <a:bodyPr/>
                  <a:lstStyle/>
                  <a:p>
                    <a:r>
                      <a:rPr lang="de-DE"/>
                      <a:t>Diagrammdarstellung wegen fehlender Daten nicht möglich.</a:t>
                    </a:r>
                  </a:p>
                </c:rich>
              </c:tx>
              <c:dLblPos val="ct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CB7-446E-8E09-FDE7DB984499}"/>
                </c:ext>
              </c:extLst>
            </c:dLbl>
            <c:dLbl>
              <c:idx val="14"/>
              <c:delete val="1"/>
              <c:extLst>
                <c:ext xmlns:c15="http://schemas.microsoft.com/office/drawing/2012/chart" uri="{CE6537A1-D6FC-4f65-9D91-7224C49458BB}"/>
                <c:ext xmlns:c16="http://schemas.microsoft.com/office/drawing/2014/chart" uri="{C3380CC4-5D6E-409C-BE32-E72D297353CC}">
                  <c16:uniqueId val="{00000011-1CB7-446E-8E09-FDE7DB984499}"/>
                </c:ext>
              </c:extLst>
            </c:dLbl>
            <c:dLbl>
              <c:idx val="15"/>
              <c:delete val="1"/>
              <c:extLst>
                <c:ext xmlns:c15="http://schemas.microsoft.com/office/drawing/2012/chart" uri="{CE6537A1-D6FC-4f65-9D91-7224C49458BB}"/>
                <c:ext xmlns:c16="http://schemas.microsoft.com/office/drawing/2014/chart" uri="{C3380CC4-5D6E-409C-BE32-E72D297353CC}">
                  <c16:uniqueId val="{00000012-1CB7-446E-8E09-FDE7DB984499}"/>
                </c:ext>
              </c:extLst>
            </c:dLbl>
            <c:dLbl>
              <c:idx val="16"/>
              <c:delete val="1"/>
              <c:extLst>
                <c:ext xmlns:c15="http://schemas.microsoft.com/office/drawing/2012/chart" uri="{CE6537A1-D6FC-4f65-9D91-7224C49458BB}"/>
                <c:ext xmlns:c16="http://schemas.microsoft.com/office/drawing/2014/chart" uri="{C3380CC4-5D6E-409C-BE32-E72D297353CC}">
                  <c16:uniqueId val="{00000013-1CB7-446E-8E09-FDE7DB984499}"/>
                </c:ext>
              </c:extLst>
            </c:dLbl>
            <c:dLbl>
              <c:idx val="17"/>
              <c:delete val="1"/>
              <c:extLst>
                <c:ext xmlns:c15="http://schemas.microsoft.com/office/drawing/2012/chart" uri="{CE6537A1-D6FC-4f65-9D91-7224C49458BB}"/>
                <c:ext xmlns:c16="http://schemas.microsoft.com/office/drawing/2014/chart" uri="{C3380CC4-5D6E-409C-BE32-E72D297353CC}">
                  <c16:uniqueId val="{00000014-1CB7-446E-8E09-FDE7DB984499}"/>
                </c:ext>
              </c:extLst>
            </c:dLbl>
            <c:dLbl>
              <c:idx val="18"/>
              <c:delete val="1"/>
              <c:extLst>
                <c:ext xmlns:c15="http://schemas.microsoft.com/office/drawing/2012/chart" uri="{CE6537A1-D6FC-4f65-9D91-7224C49458BB}"/>
                <c:ext xmlns:c16="http://schemas.microsoft.com/office/drawing/2014/chart" uri="{C3380CC4-5D6E-409C-BE32-E72D297353CC}">
                  <c16:uniqueId val="{00000015-1CB7-446E-8E09-FDE7DB984499}"/>
                </c:ext>
              </c:extLst>
            </c:dLbl>
            <c:dLbl>
              <c:idx val="19"/>
              <c:delete val="1"/>
              <c:extLst>
                <c:ext xmlns:c15="http://schemas.microsoft.com/office/drawing/2012/chart" uri="{CE6537A1-D6FC-4f65-9D91-7224C49458BB}"/>
                <c:ext xmlns:c16="http://schemas.microsoft.com/office/drawing/2014/chart" uri="{C3380CC4-5D6E-409C-BE32-E72D297353CC}">
                  <c16:uniqueId val="{00000016-1CB7-446E-8E09-FDE7DB984499}"/>
                </c:ext>
              </c:extLst>
            </c:dLbl>
            <c:dLbl>
              <c:idx val="20"/>
              <c:delete val="1"/>
              <c:extLst>
                <c:ext xmlns:c15="http://schemas.microsoft.com/office/drawing/2012/chart" uri="{CE6537A1-D6FC-4f65-9D91-7224C49458BB}"/>
                <c:ext xmlns:c16="http://schemas.microsoft.com/office/drawing/2014/chart" uri="{C3380CC4-5D6E-409C-BE32-E72D297353CC}">
                  <c16:uniqueId val="{00000017-1CB7-446E-8E09-FDE7DB984499}"/>
                </c:ext>
              </c:extLst>
            </c:dLbl>
            <c:dLbl>
              <c:idx val="21"/>
              <c:delete val="1"/>
              <c:extLst>
                <c:ext xmlns:c15="http://schemas.microsoft.com/office/drawing/2012/chart" uri="{CE6537A1-D6FC-4f65-9D91-7224C49458BB}"/>
                <c:ext xmlns:c16="http://schemas.microsoft.com/office/drawing/2014/chart" uri="{C3380CC4-5D6E-409C-BE32-E72D297353CC}">
                  <c16:uniqueId val="{00000018-1CB7-446E-8E09-FDE7DB984499}"/>
                </c:ext>
              </c:extLst>
            </c:dLbl>
            <c:dLbl>
              <c:idx val="22"/>
              <c:delete val="1"/>
              <c:extLst>
                <c:ext xmlns:c15="http://schemas.microsoft.com/office/drawing/2012/chart" uri="{CE6537A1-D6FC-4f65-9D91-7224C49458BB}"/>
                <c:ext xmlns:c16="http://schemas.microsoft.com/office/drawing/2014/chart" uri="{C3380CC4-5D6E-409C-BE32-E72D297353CC}">
                  <c16:uniqueId val="{00000019-1CB7-446E-8E09-FDE7DB984499}"/>
                </c:ext>
              </c:extLst>
            </c:dLbl>
            <c:dLbl>
              <c:idx val="23"/>
              <c:delete val="1"/>
              <c:extLst>
                <c:ext xmlns:c15="http://schemas.microsoft.com/office/drawing/2012/chart" uri="{CE6537A1-D6FC-4f65-9D91-7224C49458BB}"/>
                <c:ext xmlns:c16="http://schemas.microsoft.com/office/drawing/2014/chart" uri="{C3380CC4-5D6E-409C-BE32-E72D297353CC}">
                  <c16:uniqueId val="{0000001A-1CB7-446E-8E09-FDE7DB984499}"/>
                </c:ext>
              </c:extLst>
            </c:dLbl>
            <c:dLbl>
              <c:idx val="24"/>
              <c:delete val="1"/>
              <c:extLst>
                <c:ext xmlns:c15="http://schemas.microsoft.com/office/drawing/2012/chart" uri="{CE6537A1-D6FC-4f65-9D91-7224C49458BB}"/>
                <c:ext xmlns:c16="http://schemas.microsoft.com/office/drawing/2014/chart" uri="{C3380CC4-5D6E-409C-BE32-E72D297353CC}">
                  <c16:uniqueId val="{0000001B-1CB7-446E-8E09-FDE7DB984499}"/>
                </c:ext>
              </c:extLst>
            </c:dLbl>
            <c:spPr>
              <a:noFill/>
              <a:ln w="25400">
                <a:noFill/>
              </a:ln>
            </c:spPr>
            <c:txPr>
              <a:bodyPr/>
              <a:lstStyle/>
              <a:p>
                <a:pPr>
                  <a:defRPr sz="900" b="0" i="0" u="none" strike="noStrike" baseline="0">
                    <a:solidFill>
                      <a:srgbClr val="000000"/>
                    </a:solidFill>
                    <a:latin typeface="Arial"/>
                    <a:ea typeface="Arial"/>
                    <a:cs typeface="Arial"/>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Daten_Diagramme!$H$51:$H$75</c:f>
              <c:strCache>
                <c:ptCount val="25"/>
                <c:pt idx="0">
                  <c:v>Jun-13</c:v>
                </c:pt>
                <c:pt idx="4">
                  <c:v>Jun-14</c:v>
                </c:pt>
                <c:pt idx="8">
                  <c:v>Jun-15</c:v>
                </c:pt>
                <c:pt idx="12">
                  <c:v>Jun-16</c:v>
                </c:pt>
                <c:pt idx="16">
                  <c:v>Jun-17</c:v>
                </c:pt>
                <c:pt idx="20">
                  <c:v>Jun-18</c:v>
                </c:pt>
                <c:pt idx="24">
                  <c:v>Jun-19</c:v>
                </c:pt>
              </c:strCache>
            </c:strRef>
          </c:cat>
          <c:val>
            <c:numRef>
              <c:f>Daten_Diagramme!$L$51:$L$75</c:f>
              <c:numCache>
                <c:formatCode>#,#00</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val>
          <c:smooth val="0"/>
          <c:extLst>
            <c:ext xmlns:c16="http://schemas.microsoft.com/office/drawing/2014/chart" uri="{C3380CC4-5D6E-409C-BE32-E72D297353CC}">
              <c16:uniqueId val="{0000001C-1CB7-446E-8E09-FDE7DB984499}"/>
            </c:ext>
          </c:extLst>
        </c:ser>
        <c:dLbls>
          <c:showLegendKey val="0"/>
          <c:showVal val="0"/>
          <c:showCatName val="0"/>
          <c:showSerName val="0"/>
          <c:showPercent val="0"/>
          <c:showBubbleSize val="0"/>
        </c:dLbls>
        <c:smooth val="0"/>
        <c:axId val="297632896"/>
        <c:axId val="297635248"/>
      </c:lineChart>
      <c:catAx>
        <c:axId val="297632896"/>
        <c:scaling>
          <c:orientation val="minMax"/>
        </c:scaling>
        <c:delete val="0"/>
        <c:axPos val="b"/>
        <c:numFmt formatCode="mmm\-yy"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de-DE"/>
          </a:p>
        </c:txPr>
        <c:crossAx val="297635248"/>
        <c:crossesAt val="0"/>
        <c:auto val="1"/>
        <c:lblAlgn val="ctr"/>
        <c:lblOffset val="100"/>
        <c:tickLblSkip val="1"/>
        <c:tickMarkSkip val="1"/>
        <c:noMultiLvlLbl val="0"/>
      </c:catAx>
      <c:valAx>
        <c:axId val="297635248"/>
        <c:scaling>
          <c:orientation val="minMax"/>
          <c:max val="250"/>
          <c:min val="0"/>
        </c:scaling>
        <c:delete val="0"/>
        <c:axPos val="l"/>
        <c:numFmt formatCode="0" sourceLinked="0"/>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de-DE"/>
          </a:p>
        </c:txPr>
        <c:crossAx val="297632896"/>
        <c:crosses val="autoZero"/>
        <c:crossBetween val="between"/>
        <c:majorUnit val="50"/>
        <c:minorUnit val="10"/>
      </c:valAx>
      <c:spPr>
        <a:noFill/>
        <a:ln w="25400">
          <a:noFill/>
        </a:ln>
      </c:spPr>
    </c:plotArea>
    <c:legend>
      <c:legendPos val="r"/>
      <c:layout>
        <c:manualLayout>
          <c:xMode val="edge"/>
          <c:yMode val="edge"/>
          <c:x val="0.26368726814176158"/>
          <c:y val="1.5673981191222569E-2"/>
          <c:w val="0.60893889939735191"/>
          <c:h val="6.269592476489029E-2"/>
        </c:manualLayout>
      </c:layout>
      <c:overlay val="0"/>
      <c:spPr>
        <a:noFill/>
        <a:ln w="25400">
          <a:noFill/>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jpeg"/><Relationship Id="rId1" Type="http://schemas.openxmlformats.org/officeDocument/2006/relationships/image" Target="../media/image3.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hyperlink" Target="#Inhaltsverzeichnis!A1"/><Relationship Id="rId4" Type="http://schemas.openxmlformats.org/officeDocument/2006/relationships/chart" Target="../charts/chart7.xml"/></Relationships>
</file>

<file path=xl/drawings/_rels/drawing2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emf"/></Relationships>
</file>

<file path=xl/drawings/_rels/drawing22.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emf"/></Relationships>
</file>

<file path=xl/drawings/_rels/drawing2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hyperlink" Target="#Inhalt!A1"/></Relationships>
</file>

<file path=xl/drawings/_rels/drawing25.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Inhaltsverzeichnis!A1"/><Relationship Id="rId5" Type="http://schemas.openxmlformats.org/officeDocument/2006/relationships/image" Target="../media/image1.jpeg"/><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76200</xdr:colOff>
      <xdr:row>2</xdr:row>
      <xdr:rowOff>200025</xdr:rowOff>
    </xdr:to>
    <xdr:sp macro="" textlink="">
      <xdr:nvSpPr>
        <xdr:cNvPr id="2" name="Text Box 1"/>
        <xdr:cNvSpPr txBox="1">
          <a:spLocks noChangeArrowheads="1"/>
        </xdr:cNvSpPr>
      </xdr:nvSpPr>
      <xdr:spPr bwMode="auto">
        <a:xfrm>
          <a:off x="495300" y="628650"/>
          <a:ext cx="76200" cy="200025"/>
        </a:xfrm>
        <a:prstGeom prst="rect">
          <a:avLst/>
        </a:prstGeom>
        <a:noFill/>
        <a:ln w="9525">
          <a:noFill/>
          <a:miter lim="800000"/>
          <a:headEnd/>
          <a:tailEnd/>
        </a:ln>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3" name="Text Box 2"/>
        <xdr:cNvSpPr txBox="1">
          <a:spLocks noChangeArrowheads="1"/>
        </xdr:cNvSpPr>
      </xdr:nvSpPr>
      <xdr:spPr bwMode="auto">
        <a:xfrm>
          <a:off x="495300" y="628650"/>
          <a:ext cx="76200" cy="200025"/>
        </a:xfrm>
        <a:prstGeom prst="rect">
          <a:avLst/>
        </a:prstGeom>
        <a:noFill/>
        <a:ln w="9525">
          <a:noFill/>
          <a:miter lim="800000"/>
          <a:headEnd/>
          <a:tailEnd/>
        </a:ln>
      </xdr:spPr>
    </xdr:sp>
    <xdr:clientData/>
  </xdr:twoCellAnchor>
  <xdr:twoCellAnchor editAs="oneCell">
    <xdr:from>
      <xdr:col>0</xdr:col>
      <xdr:colOff>19050</xdr:colOff>
      <xdr:row>0</xdr:row>
      <xdr:rowOff>9525</xdr:rowOff>
    </xdr:from>
    <xdr:to>
      <xdr:col>1</xdr:col>
      <xdr:colOff>1428750</xdr:colOff>
      <xdr:row>0</xdr:row>
      <xdr:rowOff>400050</xdr:rowOff>
    </xdr:to>
    <xdr:pic>
      <xdr:nvPicPr>
        <xdr:cNvPr id="4"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76200</xdr:colOff>
      <xdr:row>2</xdr:row>
      <xdr:rowOff>200025</xdr:rowOff>
    </xdr:to>
    <xdr:sp macro="" textlink="">
      <xdr:nvSpPr>
        <xdr:cNvPr id="5" name="Text Box 4"/>
        <xdr:cNvSpPr txBox="1">
          <a:spLocks noChangeArrowheads="1"/>
        </xdr:cNvSpPr>
      </xdr:nvSpPr>
      <xdr:spPr bwMode="auto">
        <a:xfrm>
          <a:off x="5114925" y="628650"/>
          <a:ext cx="76200" cy="200025"/>
        </a:xfrm>
        <a:prstGeom prst="rect">
          <a:avLst/>
        </a:prstGeom>
        <a:noFill/>
        <a:ln w="9525">
          <a:noFill/>
          <a:miter lim="800000"/>
          <a:headEnd/>
          <a:tailEnd/>
        </a:ln>
      </xdr:spPr>
    </xdr:sp>
    <xdr:clientData/>
  </xdr:twoCellAnchor>
  <xdr:twoCellAnchor editAs="oneCell">
    <xdr:from>
      <xdr:col>2</xdr:col>
      <xdr:colOff>0</xdr:colOff>
      <xdr:row>2</xdr:row>
      <xdr:rowOff>0</xdr:rowOff>
    </xdr:from>
    <xdr:to>
      <xdr:col>2</xdr:col>
      <xdr:colOff>76200</xdr:colOff>
      <xdr:row>2</xdr:row>
      <xdr:rowOff>200025</xdr:rowOff>
    </xdr:to>
    <xdr:sp macro="" textlink="">
      <xdr:nvSpPr>
        <xdr:cNvPr id="6" name="Text Box 5"/>
        <xdr:cNvSpPr txBox="1">
          <a:spLocks noChangeArrowheads="1"/>
        </xdr:cNvSpPr>
      </xdr:nvSpPr>
      <xdr:spPr bwMode="auto">
        <a:xfrm>
          <a:off x="5114925" y="628650"/>
          <a:ext cx="76200" cy="200025"/>
        </a:xfrm>
        <a:prstGeom prst="rect">
          <a:avLst/>
        </a:prstGeom>
        <a:noFill/>
        <a:ln w="9525">
          <a:no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xdr:cNvPr>
        <xdr:cNvSpPr txBox="1"/>
      </xdr:nvSpPr>
      <xdr:spPr>
        <a:xfrm>
          <a:off x="65278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76200</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xdr:cNvPr>
        <xdr:cNvSpPr txBox="1"/>
      </xdr:nvSpPr>
      <xdr:spPr>
        <a:xfrm>
          <a:off x="5699125"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3</xdr:col>
      <xdr:colOff>1181100</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33575" cy="390525"/>
        </a:xfrm>
        <a:prstGeom prst="rect">
          <a:avLst/>
        </a:prstGeom>
        <a:noFill/>
        <a:ln w="9525">
          <a:noFill/>
          <a:miter lim="800000"/>
          <a:headEnd/>
          <a:tailEnd/>
        </a:ln>
      </xdr:spPr>
    </xdr:pic>
    <xdr:clientData/>
  </xdr:twoCellAnchor>
  <xdr:twoCellAnchor>
    <xdr:from>
      <xdr:col>10</xdr:col>
      <xdr:colOff>165100</xdr:colOff>
      <xdr:row>2</xdr:row>
      <xdr:rowOff>0</xdr:rowOff>
    </xdr:from>
    <xdr:to>
      <xdr:col>12</xdr:col>
      <xdr:colOff>88900</xdr:colOff>
      <xdr:row>2</xdr:row>
      <xdr:rowOff>228600</xdr:rowOff>
    </xdr:to>
    <xdr:sp macro="" textlink="">
      <xdr:nvSpPr>
        <xdr:cNvPr id="3" name="Inhalt">
          <a:hlinkClick xmlns:r="http://schemas.openxmlformats.org/officeDocument/2006/relationships" r:id="rId2"/>
        </xdr:cNvPr>
        <xdr:cNvSpPr txBox="1"/>
      </xdr:nvSpPr>
      <xdr:spPr>
        <a:xfrm>
          <a:off x="6594475" y="609600"/>
          <a:ext cx="127635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1343025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xdr:cNvPr>
        <xdr:cNvSpPr txBox="1"/>
      </xdr:nvSpPr>
      <xdr:spPr>
        <a:xfrm>
          <a:off x="7680325"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xdr:cNvPr>
        <xdr:cNvSpPr txBox="1"/>
      </xdr:nvSpPr>
      <xdr:spPr>
        <a:xfrm>
          <a:off x="692785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4</xdr:col>
      <xdr:colOff>733425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10</xdr:col>
      <xdr:colOff>165100</xdr:colOff>
      <xdr:row>2</xdr:row>
      <xdr:rowOff>0</xdr:rowOff>
    </xdr:from>
    <xdr:to>
      <xdr:col>12</xdr:col>
      <xdr:colOff>88900</xdr:colOff>
      <xdr:row>2</xdr:row>
      <xdr:rowOff>228600</xdr:rowOff>
    </xdr:to>
    <xdr:sp macro="" textlink="">
      <xdr:nvSpPr>
        <xdr:cNvPr id="3" name="Inhalt">
          <a:hlinkClick xmlns:r="http://schemas.openxmlformats.org/officeDocument/2006/relationships" r:id="rId2"/>
        </xdr:cNvPr>
        <xdr:cNvSpPr txBox="1"/>
      </xdr:nvSpPr>
      <xdr:spPr>
        <a:xfrm>
          <a:off x="5775325" y="609600"/>
          <a:ext cx="1152525"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twoCellAnchor>
    <xdr:from>
      <xdr:col>10</xdr:col>
      <xdr:colOff>98425</xdr:colOff>
      <xdr:row>2</xdr:row>
      <xdr:rowOff>0</xdr:rowOff>
    </xdr:from>
    <xdr:to>
      <xdr:col>12</xdr:col>
      <xdr:colOff>0</xdr:colOff>
      <xdr:row>2</xdr:row>
      <xdr:rowOff>228600</xdr:rowOff>
    </xdr:to>
    <xdr:sp macro="" textlink="">
      <xdr:nvSpPr>
        <xdr:cNvPr id="4" name="Inhalt">
          <a:hlinkClick xmlns:r="http://schemas.openxmlformats.org/officeDocument/2006/relationships" r:id="rId2"/>
        </xdr:cNvPr>
        <xdr:cNvSpPr txBox="1"/>
      </xdr:nvSpPr>
      <xdr:spPr>
        <a:xfrm>
          <a:off x="5708650" y="609600"/>
          <a:ext cx="11303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1343025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xdr:cNvPr>
        <xdr:cNvSpPr txBox="1"/>
      </xdr:nvSpPr>
      <xdr:spPr>
        <a:xfrm>
          <a:off x="7680325"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xdr:cNvPr>
        <xdr:cNvSpPr txBox="1"/>
      </xdr:nvSpPr>
      <xdr:spPr>
        <a:xfrm>
          <a:off x="692785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1343025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xdr:cNvPr>
        <xdr:cNvSpPr txBox="1"/>
      </xdr:nvSpPr>
      <xdr:spPr>
        <a:xfrm>
          <a:off x="7680325"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xdr:cNvPr>
        <xdr:cNvSpPr txBox="1"/>
      </xdr:nvSpPr>
      <xdr:spPr>
        <a:xfrm>
          <a:off x="692785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13</xdr:row>
      <xdr:rowOff>9525</xdr:rowOff>
    </xdr:from>
    <xdr:to>
      <xdr:col>7</xdr:col>
      <xdr:colOff>1539875</xdr:colOff>
      <xdr:row>54</xdr:row>
      <xdr:rowOff>19050</xdr:rowOff>
    </xdr:to>
    <xdr:pic>
      <xdr:nvPicPr>
        <xdr:cNvPr id="2" name="Grafik 18"/>
        <xdr:cNvPicPr>
          <a:picLocks/>
        </xdr:cNvPicPr>
      </xdr:nvPicPr>
      <xdr:blipFill>
        <a:blip xmlns:r="http://schemas.openxmlformats.org/officeDocument/2006/relationships" r:embed="rId1"/>
        <a:stretch>
          <a:fillRect/>
        </a:stretch>
      </xdr:blipFill>
      <xdr:spPr>
        <a:xfrm>
          <a:off x="76200" y="2362200"/>
          <a:ext cx="6797675" cy="7429500"/>
        </a:xfrm>
        <a:prstGeom prst="rect">
          <a:avLst/>
        </a:prstGeom>
      </xdr:spPr>
    </xdr:pic>
    <xdr:clientData/>
  </xdr:twoCellAnchor>
  <xdr:twoCellAnchor editAs="oneCell">
    <xdr:from>
      <xdr:col>0</xdr:col>
      <xdr:colOff>0</xdr:colOff>
      <xdr:row>0</xdr:row>
      <xdr:rowOff>0</xdr:rowOff>
    </xdr:from>
    <xdr:to>
      <xdr:col>7</xdr:col>
      <xdr:colOff>1533525</xdr:colOff>
      <xdr:row>13</xdr:row>
      <xdr:rowOff>3175</xdr:rowOff>
    </xdr:to>
    <xdr:pic>
      <xdr:nvPicPr>
        <xdr:cNvPr id="3" name="Bild 14"/>
        <xdr:cNvPicPr>
          <a:picLocks/>
        </xdr:cNvPicPr>
      </xdr:nvPicPr>
      <xdr:blipFill>
        <a:blip xmlns:r="http://schemas.openxmlformats.org/officeDocument/2006/relationships" r:embed="rId2"/>
        <a:stretch>
          <a:fillRect/>
        </a:stretch>
      </xdr:blipFill>
      <xdr:spPr>
        <a:xfrm>
          <a:off x="0" y="0"/>
          <a:ext cx="6867525" cy="2355850"/>
        </a:xfrm>
        <a:prstGeom prst="rect">
          <a:avLst/>
        </a:prstGeom>
      </xdr:spPr>
    </xdr:pic>
    <xdr:clientData/>
  </xdr:twoCellAnchor>
  <xdr:twoCellAnchor editAs="oneCell">
    <xdr:from>
      <xdr:col>0</xdr:col>
      <xdr:colOff>257175</xdr:colOff>
      <xdr:row>55</xdr:row>
      <xdr:rowOff>131989</xdr:rowOff>
    </xdr:from>
    <xdr:to>
      <xdr:col>2</xdr:col>
      <xdr:colOff>758501</xdr:colOff>
      <xdr:row>58</xdr:row>
      <xdr:rowOff>42454</xdr:rowOff>
    </xdr:to>
    <xdr:pic>
      <xdr:nvPicPr>
        <xdr:cNvPr id="4" name="Bild 2"/>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57175" y="10085614"/>
          <a:ext cx="2025326" cy="453390"/>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xdr:from>
      <xdr:col>0</xdr:col>
      <xdr:colOff>640556</xdr:colOff>
      <xdr:row>2</xdr:row>
      <xdr:rowOff>69057</xdr:rowOff>
    </xdr:from>
    <xdr:to>
      <xdr:col>7</xdr:col>
      <xdr:colOff>859631</xdr:colOff>
      <xdr:row>3</xdr:row>
      <xdr:rowOff>126207</xdr:rowOff>
    </xdr:to>
    <xdr:sp macro="" textlink="">
      <xdr:nvSpPr>
        <xdr:cNvPr id="5" name="Kopfbereich"/>
        <xdr:cNvSpPr txBox="1"/>
      </xdr:nvSpPr>
      <xdr:spPr>
        <a:xfrm>
          <a:off x="640556" y="431007"/>
          <a:ext cx="555307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1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Tabellen</a:t>
          </a:r>
        </a:p>
      </xdr:txBody>
    </xdr:sp>
    <xdr:clientData/>
  </xdr:twoCellAnchor>
  <xdr:twoCellAnchor>
    <xdr:from>
      <xdr:col>0</xdr:col>
      <xdr:colOff>628651</xdr:colOff>
      <xdr:row>5</xdr:row>
      <xdr:rowOff>14289</xdr:rowOff>
    </xdr:from>
    <xdr:to>
      <xdr:col>7</xdr:col>
      <xdr:colOff>800101</xdr:colOff>
      <xdr:row>9</xdr:row>
      <xdr:rowOff>128589</xdr:rowOff>
    </xdr:to>
    <xdr:sp macro="" textlink="">
      <xdr:nvSpPr>
        <xdr:cNvPr id="6" name="Titel"/>
        <xdr:cNvSpPr txBox="1"/>
      </xdr:nvSpPr>
      <xdr:spPr>
        <a:xfrm>
          <a:off x="628651" y="919164"/>
          <a:ext cx="5505450"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2200" b="1" i="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Regionalreport</a:t>
          </a:r>
          <a:r>
            <a:rPr lang="de-DE" sz="2200" b="1" i="0" baseline="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 über </a:t>
          </a:r>
          <a:r>
            <a:rPr lang="de-DE" sz="2200" b="1" i="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Beschäftigte (Quartalszahlen)</a:t>
          </a:r>
        </a:p>
      </xdr:txBody>
    </xdr:sp>
    <xdr:clientData/>
  </xdr:twoCellAnchor>
  <xdr:twoCellAnchor>
    <xdr:from>
      <xdr:col>0</xdr:col>
      <xdr:colOff>638175</xdr:colOff>
      <xdr:row>9</xdr:row>
      <xdr:rowOff>130968</xdr:rowOff>
    </xdr:from>
    <xdr:to>
      <xdr:col>7</xdr:col>
      <xdr:colOff>1085850</xdr:colOff>
      <xdr:row>13</xdr:row>
      <xdr:rowOff>16668</xdr:rowOff>
    </xdr:to>
    <xdr:sp macro="" textlink="">
      <xdr:nvSpPr>
        <xdr:cNvPr id="7" name="Region"/>
        <xdr:cNvSpPr txBox="1"/>
      </xdr:nvSpPr>
      <xdr:spPr>
        <a:xfrm>
          <a:off x="638175" y="1759743"/>
          <a:ext cx="5781675"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2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Salzlandkreis (15089)</a:t>
          </a:r>
        </a:p>
      </xdr:txBody>
    </xdr:sp>
    <xdr:clientData/>
  </xdr:twoCellAnchor>
  <xdr:twoCellAnchor>
    <xdr:from>
      <xdr:col>0</xdr:col>
      <xdr:colOff>638175</xdr:colOff>
      <xdr:row>10</xdr:row>
      <xdr:rowOff>176213</xdr:rowOff>
    </xdr:from>
    <xdr:to>
      <xdr:col>7</xdr:col>
      <xdr:colOff>904875</xdr:colOff>
      <xdr:row>14</xdr:row>
      <xdr:rowOff>61913</xdr:rowOff>
    </xdr:to>
    <xdr:sp macro="" textlink="">
      <xdr:nvSpPr>
        <xdr:cNvPr id="8" name="Berichtsmonat"/>
        <xdr:cNvSpPr txBox="1"/>
      </xdr:nvSpPr>
      <xdr:spPr>
        <a:xfrm>
          <a:off x="638175" y="1985963"/>
          <a:ext cx="560070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2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Stichtag: 30. Juni 2019</a:t>
          </a:r>
        </a:p>
      </xdr:txBody>
    </xdr:sp>
    <xdr:clientData/>
  </xdr:twoCellAnchor>
  <mc:AlternateContent xmlns:mc="http://schemas.openxmlformats.org/markup-compatibility/2006">
    <mc:Choice xmlns:a14="http://schemas.microsoft.com/office/drawing/2010/main" Requires="a14">
      <xdr:twoCellAnchor editAs="oneCell">
        <xdr:from>
          <xdr:col>0</xdr:col>
          <xdr:colOff>533400</xdr:colOff>
          <xdr:row>52</xdr:row>
          <xdr:rowOff>57150</xdr:rowOff>
        </xdr:from>
        <xdr:to>
          <xdr:col>2</xdr:col>
          <xdr:colOff>552450</xdr:colOff>
          <xdr:row>53</xdr:row>
          <xdr:rowOff>104775</xdr:rowOff>
        </xdr:to>
        <xdr:sp macro="" textlink="">
          <xdr:nvSpPr>
            <xdr:cNvPr id="2055" name="ComboBox3" hidden="1">
              <a:extLst>
                <a:ext uri="{63B3BB69-23CF-44E3-9099-C40C66FF867C}">
                  <a14:compatExt spid="_x0000_s205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0</xdr:col>
      <xdr:colOff>0</xdr:colOff>
      <xdr:row>58</xdr:row>
      <xdr:rowOff>0</xdr:rowOff>
    </xdr:from>
    <xdr:to>
      <xdr:col>11</xdr:col>
      <xdr:colOff>76200</xdr:colOff>
      <xdr:row>58</xdr:row>
      <xdr:rowOff>0</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58</xdr:row>
      <xdr:rowOff>0</xdr:rowOff>
    </xdr:from>
    <xdr:to>
      <xdr:col>11</xdr:col>
      <xdr:colOff>66675</xdr:colOff>
      <xdr:row>58</xdr:row>
      <xdr:rowOff>0</xdr:rowOff>
    </xdr:to>
    <xdr:graphicFrame macro="">
      <xdr:nvGraphicFramePr>
        <xdr:cNvPr id="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19050</xdr:colOff>
      <xdr:row>0</xdr:row>
      <xdr:rowOff>9525</xdr:rowOff>
    </xdr:from>
    <xdr:to>
      <xdr:col>2</xdr:col>
      <xdr:colOff>152400</xdr:colOff>
      <xdr:row>0</xdr:row>
      <xdr:rowOff>400050</xdr:rowOff>
    </xdr:to>
    <xdr:pic>
      <xdr:nvPicPr>
        <xdr:cNvPr id="4" name="rot" descr="Statistik-4c-200"/>
        <xdr:cNvPicPr>
          <a:picLocks noChangeAspect="1" noChangeArrowheads="1"/>
        </xdr:cNvPicPr>
      </xdr:nvPicPr>
      <xdr:blipFill>
        <a:blip xmlns:r="http://schemas.openxmlformats.org/officeDocument/2006/relationships" r:embed="rId3"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0</xdr:col>
      <xdr:colOff>0</xdr:colOff>
      <xdr:row>56</xdr:row>
      <xdr:rowOff>136526</xdr:rowOff>
    </xdr:from>
    <xdr:to>
      <xdr:col>12</xdr:col>
      <xdr:colOff>485774</xdr:colOff>
      <xdr:row>71</xdr:row>
      <xdr:rowOff>63500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165100</xdr:colOff>
      <xdr:row>2</xdr:row>
      <xdr:rowOff>0</xdr:rowOff>
    </xdr:from>
    <xdr:to>
      <xdr:col>13</xdr:col>
      <xdr:colOff>88900</xdr:colOff>
      <xdr:row>2</xdr:row>
      <xdr:rowOff>228600</xdr:rowOff>
    </xdr:to>
    <xdr:sp macro="" textlink="">
      <xdr:nvSpPr>
        <xdr:cNvPr id="6" name="Inhalt">
          <a:hlinkClick xmlns:r="http://schemas.openxmlformats.org/officeDocument/2006/relationships" r:id="rId5"/>
        </xdr:cNvPr>
        <xdr:cNvSpPr txBox="1"/>
      </xdr:nvSpPr>
      <xdr:spPr>
        <a:xfrm>
          <a:off x="776605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1676400</xdr:colOff>
      <xdr:row>0</xdr:row>
      <xdr:rowOff>381000</xdr:rowOff>
    </xdr:to>
    <xdr:pic>
      <xdr:nvPicPr>
        <xdr:cNvPr id="2" name="BA-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4813300</xdr:colOff>
      <xdr:row>2</xdr:row>
      <xdr:rowOff>0</xdr:rowOff>
    </xdr:from>
    <xdr:to>
      <xdr:col>2</xdr:col>
      <xdr:colOff>88900</xdr:colOff>
      <xdr:row>3</xdr:row>
      <xdr:rowOff>38100</xdr:rowOff>
    </xdr:to>
    <xdr:sp macro="" textlink="">
      <xdr:nvSpPr>
        <xdr:cNvPr id="3" name="Inhalt">
          <a:hlinkClick xmlns:r="http://schemas.openxmlformats.org/officeDocument/2006/relationships" r:id="rId2"/>
        </xdr:cNvPr>
        <xdr:cNvSpPr txBox="1"/>
      </xdr:nvSpPr>
      <xdr:spPr>
        <a:xfrm>
          <a:off x="4965700" y="71437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2.xml><?xml version="1.0" encoding="utf-8"?>
<xdr:wsDr xmlns:xdr="http://schemas.openxmlformats.org/drawingml/2006/spreadsheetDrawing" xmlns:a="http://schemas.openxmlformats.org/drawingml/2006/main">
  <xdr:oneCellAnchor>
    <xdr:from>
      <xdr:col>9</xdr:col>
      <xdr:colOff>647700</xdr:colOff>
      <xdr:row>43</xdr:row>
      <xdr:rowOff>76200</xdr:rowOff>
    </xdr:from>
    <xdr:ext cx="184731" cy="264560"/>
    <xdr:sp macro="" textlink="">
      <xdr:nvSpPr>
        <xdr:cNvPr id="2" name="Textfeld 1"/>
        <xdr:cNvSpPr txBox="1"/>
      </xdr:nvSpPr>
      <xdr:spPr>
        <a:xfrm>
          <a:off x="11620500" y="1774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oneCell">
    <xdr:from>
      <xdr:col>0</xdr:col>
      <xdr:colOff>0</xdr:colOff>
      <xdr:row>0</xdr:row>
      <xdr:rowOff>0</xdr:rowOff>
    </xdr:from>
    <xdr:to>
      <xdr:col>1</xdr:col>
      <xdr:colOff>1676400</xdr:colOff>
      <xdr:row>0</xdr:row>
      <xdr:rowOff>381000</xdr:rowOff>
    </xdr:to>
    <xdr:pic>
      <xdr:nvPicPr>
        <xdr:cNvPr id="3" name="BA-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4813300</xdr:colOff>
      <xdr:row>2</xdr:row>
      <xdr:rowOff>0</xdr:rowOff>
    </xdr:from>
    <xdr:to>
      <xdr:col>2</xdr:col>
      <xdr:colOff>88900</xdr:colOff>
      <xdr:row>2</xdr:row>
      <xdr:rowOff>228600</xdr:rowOff>
    </xdr:to>
    <xdr:sp macro="" textlink="">
      <xdr:nvSpPr>
        <xdr:cNvPr id="4" name="Inhalt">
          <a:hlinkClick xmlns:r="http://schemas.openxmlformats.org/officeDocument/2006/relationships" r:id="rId2"/>
        </xdr:cNvPr>
        <xdr:cNvSpPr txBox="1"/>
      </xdr:nvSpPr>
      <xdr:spPr>
        <a:xfrm>
          <a:off x="4956175" y="82867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228600</xdr:colOff>
      <xdr:row>0</xdr:row>
      <xdr:rowOff>390525</xdr:rowOff>
    </xdr:to>
    <xdr:pic>
      <xdr:nvPicPr>
        <xdr:cNvPr id="2" name="Picture 4" descr="Statistik-4c-20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526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469900</xdr:colOff>
      <xdr:row>2</xdr:row>
      <xdr:rowOff>0</xdr:rowOff>
    </xdr:from>
    <xdr:to>
      <xdr:col>7</xdr:col>
      <xdr:colOff>88900</xdr:colOff>
      <xdr:row>3</xdr:row>
      <xdr:rowOff>57150</xdr:rowOff>
    </xdr:to>
    <xdr:sp macro="" textlink="">
      <xdr:nvSpPr>
        <xdr:cNvPr id="3" name="Inhalt">
          <a:hlinkClick xmlns:r="http://schemas.openxmlformats.org/officeDocument/2006/relationships" r:id="rId2"/>
        </xdr:cNvPr>
        <xdr:cNvSpPr txBox="1"/>
      </xdr:nvSpPr>
      <xdr:spPr>
        <a:xfrm>
          <a:off x="4279900" y="6477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7</xdr:col>
      <xdr:colOff>0</xdr:colOff>
      <xdr:row>3</xdr:row>
      <xdr:rowOff>76200</xdr:rowOff>
    </xdr:from>
    <xdr:to>
      <xdr:col>7</xdr:col>
      <xdr:colOff>0</xdr:colOff>
      <xdr:row>3</xdr:row>
      <xdr:rowOff>304800</xdr:rowOff>
    </xdr:to>
    <xdr:sp macro="" textlink="">
      <xdr:nvSpPr>
        <xdr:cNvPr id="2" name="Rectangle 5">
          <a:hlinkClick xmlns:r="http://schemas.openxmlformats.org/officeDocument/2006/relationships" r:id="rId1"/>
        </xdr:cNvPr>
        <xdr:cNvSpPr>
          <a:spLocks noChangeArrowheads="1"/>
        </xdr:cNvSpPr>
      </xdr:nvSpPr>
      <xdr:spPr bwMode="auto">
        <a:xfrm>
          <a:off x="5934075" y="904875"/>
          <a:ext cx="0" cy="171450"/>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xdr:from>
      <xdr:col>7</xdr:col>
      <xdr:colOff>0</xdr:colOff>
      <xdr:row>6</xdr:row>
      <xdr:rowOff>76200</xdr:rowOff>
    </xdr:from>
    <xdr:to>
      <xdr:col>7</xdr:col>
      <xdr:colOff>0</xdr:colOff>
      <xdr:row>6</xdr:row>
      <xdr:rowOff>304800</xdr:rowOff>
    </xdr:to>
    <xdr:sp macro="" textlink="">
      <xdr:nvSpPr>
        <xdr:cNvPr id="3" name="Rectangle 5">
          <a:hlinkClick xmlns:r="http://schemas.openxmlformats.org/officeDocument/2006/relationships" r:id="rId1"/>
        </xdr:cNvPr>
        <xdr:cNvSpPr>
          <a:spLocks noChangeArrowheads="1"/>
        </xdr:cNvSpPr>
      </xdr:nvSpPr>
      <xdr:spPr bwMode="auto">
        <a:xfrm>
          <a:off x="5934075" y="1476375"/>
          <a:ext cx="0" cy="85725"/>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57150</xdr:colOff>
      <xdr:row>0</xdr:row>
      <xdr:rowOff>38100</xdr:rowOff>
    </xdr:from>
    <xdr:to>
      <xdr:col>2</xdr:col>
      <xdr:colOff>514350</xdr:colOff>
      <xdr:row>1</xdr:row>
      <xdr:rowOff>0</xdr:rowOff>
    </xdr:to>
    <xdr:pic>
      <xdr:nvPicPr>
        <xdr:cNvPr id="4" name="BA-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38100"/>
          <a:ext cx="17907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171450</xdr:colOff>
      <xdr:row>3</xdr:row>
      <xdr:rowOff>38100</xdr:rowOff>
    </xdr:to>
    <xdr:sp macro="" textlink="">
      <xdr:nvSpPr>
        <xdr:cNvPr id="2" name="Inhalt">
          <a:hlinkClick xmlns:r="http://schemas.openxmlformats.org/officeDocument/2006/relationships" r:id="rId1"/>
        </xdr:cNvPr>
        <xdr:cNvSpPr txBox="1"/>
      </xdr:nvSpPr>
      <xdr:spPr>
        <a:xfrm>
          <a:off x="0" y="3810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333375</xdr:colOff>
      <xdr:row>0</xdr:row>
      <xdr:rowOff>390525</xdr:rowOff>
    </xdr:to>
    <xdr:pic>
      <xdr:nvPicPr>
        <xdr:cNvPr id="2" name="Picture 3" descr="Statistik-4c-20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238125</xdr:colOff>
      <xdr:row>18</xdr:row>
      <xdr:rowOff>0</xdr:rowOff>
    </xdr:from>
    <xdr:to>
      <xdr:col>0</xdr:col>
      <xdr:colOff>314325</xdr:colOff>
      <xdr:row>18</xdr:row>
      <xdr:rowOff>200025</xdr:rowOff>
    </xdr:to>
    <xdr:sp macro="" textlink="">
      <xdr:nvSpPr>
        <xdr:cNvPr id="3" name="Text Box 10"/>
        <xdr:cNvSpPr txBox="1">
          <a:spLocks noChangeArrowheads="1"/>
        </xdr:cNvSpPr>
      </xdr:nvSpPr>
      <xdr:spPr bwMode="auto">
        <a:xfrm>
          <a:off x="238125" y="3248025"/>
          <a:ext cx="76200" cy="200025"/>
        </a:xfrm>
        <a:prstGeom prst="rect">
          <a:avLst/>
        </a:prstGeom>
        <a:noFill/>
        <a:ln w="9525">
          <a:noFill/>
          <a:miter lim="800000"/>
          <a:headEnd/>
          <a:tailEnd/>
        </a:ln>
      </xdr:spPr>
    </xdr:sp>
    <xdr:clientData/>
  </xdr:twoCellAnchor>
  <xdr:twoCellAnchor editAs="oneCell">
    <xdr:from>
      <xdr:col>1</xdr:col>
      <xdr:colOff>0</xdr:colOff>
      <xdr:row>18</xdr:row>
      <xdr:rowOff>0</xdr:rowOff>
    </xdr:from>
    <xdr:to>
      <xdr:col>1</xdr:col>
      <xdr:colOff>76200</xdr:colOff>
      <xdr:row>18</xdr:row>
      <xdr:rowOff>200025</xdr:rowOff>
    </xdr:to>
    <xdr:sp macro="" textlink="">
      <xdr:nvSpPr>
        <xdr:cNvPr id="4" name="Text Box 11"/>
        <xdr:cNvSpPr txBox="1">
          <a:spLocks noChangeArrowheads="1"/>
        </xdr:cNvSpPr>
      </xdr:nvSpPr>
      <xdr:spPr bwMode="auto">
        <a:xfrm>
          <a:off x="495300" y="3248025"/>
          <a:ext cx="76200" cy="200025"/>
        </a:xfrm>
        <a:prstGeom prst="rect">
          <a:avLst/>
        </a:prstGeom>
        <a:noFill/>
        <a:ln w="9525">
          <a:noFill/>
          <a:miter lim="800000"/>
          <a:headEnd/>
          <a:tailEnd/>
        </a:ln>
      </xdr:spPr>
    </xdr:sp>
    <xdr:clientData/>
  </xdr:twoCellAnchor>
  <xdr:twoCellAnchor editAs="oneCell">
    <xdr:from>
      <xdr:col>1</xdr:col>
      <xdr:colOff>0</xdr:colOff>
      <xdr:row>18</xdr:row>
      <xdr:rowOff>0</xdr:rowOff>
    </xdr:from>
    <xdr:to>
      <xdr:col>1</xdr:col>
      <xdr:colOff>76200</xdr:colOff>
      <xdr:row>18</xdr:row>
      <xdr:rowOff>200025</xdr:rowOff>
    </xdr:to>
    <xdr:sp macro="" textlink="">
      <xdr:nvSpPr>
        <xdr:cNvPr id="5" name="Text Box 12"/>
        <xdr:cNvSpPr txBox="1">
          <a:spLocks noChangeArrowheads="1"/>
        </xdr:cNvSpPr>
      </xdr:nvSpPr>
      <xdr:spPr bwMode="auto">
        <a:xfrm>
          <a:off x="495300" y="3248025"/>
          <a:ext cx="76200" cy="200025"/>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2</xdr:col>
      <xdr:colOff>371475</xdr:colOff>
      <xdr:row>1</xdr:row>
      <xdr:rowOff>0</xdr:rowOff>
    </xdr:to>
    <xdr:pic>
      <xdr:nvPicPr>
        <xdr:cNvPr id="2" name="Picture 3"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0" y="38100"/>
          <a:ext cx="1905000" cy="3905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419100</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editAs="oneCell">
    <xdr:from>
      <xdr:col>0</xdr:col>
      <xdr:colOff>19050</xdr:colOff>
      <xdr:row>0</xdr:row>
      <xdr:rowOff>9525</xdr:rowOff>
    </xdr:from>
    <xdr:to>
      <xdr:col>2</xdr:col>
      <xdr:colOff>419100</xdr:colOff>
      <xdr:row>0</xdr:row>
      <xdr:rowOff>400050</xdr:rowOff>
    </xdr:to>
    <xdr:pic>
      <xdr:nvPicPr>
        <xdr:cNvPr id="3"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4" name="Inhalt">
          <a:hlinkClick xmlns:r="http://schemas.openxmlformats.org/officeDocument/2006/relationships" r:id="rId2"/>
        </xdr:cNvPr>
        <xdr:cNvSpPr txBox="1"/>
      </xdr:nvSpPr>
      <xdr:spPr>
        <a:xfrm>
          <a:off x="5356225"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7</xdr:row>
      <xdr:rowOff>95250</xdr:rowOff>
    </xdr:from>
    <xdr:to>
      <xdr:col>5</xdr:col>
      <xdr:colOff>990600</xdr:colOff>
      <xdr:row>12</xdr:row>
      <xdr:rowOff>47625</xdr:rowOff>
    </xdr:to>
    <xdr:graphicFrame macro="">
      <xdr:nvGraphicFramePr>
        <xdr:cNvPr id="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7</xdr:row>
      <xdr:rowOff>95250</xdr:rowOff>
    </xdr:from>
    <xdr:to>
      <xdr:col>8</xdr:col>
      <xdr:colOff>990600</xdr:colOff>
      <xdr:row>12</xdr:row>
      <xdr:rowOff>47625</xdr:rowOff>
    </xdr:to>
    <xdr:graphicFrame macro="">
      <xdr:nvGraphicFramePr>
        <xdr:cNvPr id="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14</xdr:row>
      <xdr:rowOff>38100</xdr:rowOff>
    </xdr:from>
    <xdr:to>
      <xdr:col>5</xdr:col>
      <xdr:colOff>990600</xdr:colOff>
      <xdr:row>42</xdr:row>
      <xdr:rowOff>19050</xdr:rowOff>
    </xdr:to>
    <xdr:graphicFrame macro="">
      <xdr:nvGraphicFramePr>
        <xdr:cNvPr id="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9525</xdr:colOff>
      <xdr:row>14</xdr:row>
      <xdr:rowOff>38100</xdr:rowOff>
    </xdr:from>
    <xdr:to>
      <xdr:col>8</xdr:col>
      <xdr:colOff>990600</xdr:colOff>
      <xdr:row>42</xdr:row>
      <xdr:rowOff>19050</xdr:rowOff>
    </xdr:to>
    <xdr:graphicFrame macro="">
      <xdr:nvGraphicFramePr>
        <xdr:cNvPr id="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19050</xdr:colOff>
      <xdr:row>0</xdr:row>
      <xdr:rowOff>9525</xdr:rowOff>
    </xdr:from>
    <xdr:to>
      <xdr:col>1</xdr:col>
      <xdr:colOff>1257300</xdr:colOff>
      <xdr:row>0</xdr:row>
      <xdr:rowOff>400050</xdr:rowOff>
    </xdr:to>
    <xdr:pic>
      <xdr:nvPicPr>
        <xdr:cNvPr id="6" name="rot" descr="Statistik-4c-200"/>
        <xdr:cNvPicPr>
          <a:picLocks noChangeAspect="1" noChangeArrowheads="1"/>
        </xdr:cNvPicPr>
      </xdr:nvPicPr>
      <xdr:blipFill>
        <a:blip xmlns:r="http://schemas.openxmlformats.org/officeDocument/2006/relationships" r:embed="rId5"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7</xdr:col>
      <xdr:colOff>869950</xdr:colOff>
      <xdr:row>2</xdr:row>
      <xdr:rowOff>0</xdr:rowOff>
    </xdr:from>
    <xdr:to>
      <xdr:col>9</xdr:col>
      <xdr:colOff>88900</xdr:colOff>
      <xdr:row>3</xdr:row>
      <xdr:rowOff>38100</xdr:rowOff>
    </xdr:to>
    <xdr:sp macro="" textlink="">
      <xdr:nvSpPr>
        <xdr:cNvPr id="7" name="Inhalt">
          <a:hlinkClick xmlns:r="http://schemas.openxmlformats.org/officeDocument/2006/relationships" r:id="rId6"/>
        </xdr:cNvPr>
        <xdr:cNvSpPr txBox="1"/>
      </xdr:nvSpPr>
      <xdr:spPr>
        <a:xfrm>
          <a:off x="8118475"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428625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xdr:cNvPr>
        <xdr:cNvSpPr txBox="1"/>
      </xdr:nvSpPr>
      <xdr:spPr>
        <a:xfrm>
          <a:off x="534670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3</xdr:col>
      <xdr:colOff>1085850</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10</xdr:col>
      <xdr:colOff>165100</xdr:colOff>
      <xdr:row>2</xdr:row>
      <xdr:rowOff>0</xdr:rowOff>
    </xdr:from>
    <xdr:to>
      <xdr:col>12</xdr:col>
      <xdr:colOff>88900</xdr:colOff>
      <xdr:row>2</xdr:row>
      <xdr:rowOff>228600</xdr:rowOff>
    </xdr:to>
    <xdr:sp macro="" textlink="">
      <xdr:nvSpPr>
        <xdr:cNvPr id="3" name="Inhalt">
          <a:hlinkClick xmlns:r="http://schemas.openxmlformats.org/officeDocument/2006/relationships" r:id="rId2"/>
        </xdr:cNvPr>
        <xdr:cNvSpPr txBox="1"/>
      </xdr:nvSpPr>
      <xdr:spPr>
        <a:xfrm>
          <a:off x="67945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1343025</xdr:colOff>
      <xdr:row>0</xdr:row>
      <xdr:rowOff>400050</xdr:rowOff>
    </xdr:to>
    <xdr:pic>
      <xdr:nvPicPr>
        <xdr:cNvPr id="2" name="rot" descr="Statistik-4c-200"/>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xdr:cNvPr>
        <xdr:cNvSpPr txBox="1"/>
      </xdr:nvSpPr>
      <xdr:spPr>
        <a:xfrm>
          <a:off x="7680325"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s://statistik.arbeitsagentur.de/Statischer-Content/Grundlagen/Methodik-Qualitaet/Methodenberichte/Beschaeftigungsstatistik/Generische-Publikationen/Methodenbericht-Befristete-Beschaeftigung.pdf"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statistik.arbeitsagentur.de/Statischer-Content/Grundlagen/Methodik-Qualitaet/Qualitaetsberichte/Generische-Publikationen/Qualitaetsbericht-Statistik-Beschaeftigung.pdf" TargetMode="Externa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statistik.arbeitsagentur.de/Statischer-Content/Grundlagen/Methodik-Qualitaet/Qualitaetsberichte/Generische-Publikationen/Qualitaetsbericht-Statistik-Beschaeftigung.pdf" TargetMode="External"/><Relationship Id="rId1" Type="http://schemas.openxmlformats.org/officeDocument/2006/relationships/hyperlink" Target="https://statistik.arbeitsagentur.de/Statischer-Content/Grundlagen/Methodik-Qualitaet/Qualitaetsberichte/Generische-Publikationen/Qualitaetsbericht-Statistik-Beschaeftigung.pdf" TargetMode="External"/><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8" Type="http://schemas.openxmlformats.org/officeDocument/2006/relationships/hyperlink" Target="http://statistik.arbeitsagentur.de/Navigation/Statistik/Statistik-nach-Themen/Statistik-nach-Wirtschaftszweigen/Statistik-nach-Wirtschaftszweigen-Nav.html" TargetMode="External"/><Relationship Id="rId13" Type="http://schemas.openxmlformats.org/officeDocument/2006/relationships/hyperlink" Target="http://statistik.arbeitsagentur.de/Navigation/Statistik/Statistik-nach-Themen/Statistik-nach-Berufen/Statistik-nach-Berufen-Nav.html" TargetMode="External"/><Relationship Id="rId18" Type="http://schemas.openxmlformats.org/officeDocument/2006/relationships/hyperlink" Target="https://statistik.arbeitsagentur.de/Statischer-Content/Grundlagen/Definitionen/Glossare/Generische-Publikationen/Gesamtglossar.pdf" TargetMode="External"/><Relationship Id="rId26" Type="http://schemas.openxmlformats.org/officeDocument/2006/relationships/hyperlink" Target="https://statistik.arbeitsagentur.de/Navigation/Statistik/Statistik-nach-Themen/Regionale-Mobilitaet/Regionale-Mobilitaet-Nav.html" TargetMode="External"/><Relationship Id="rId3" Type="http://schemas.openxmlformats.org/officeDocument/2006/relationships/hyperlink" Target="http://statistik.arbeitsagentur.de/Navigation/Statistik/Statistik-nach-Themen/Zeitreihen/Zeitreihen-Nav.html" TargetMode="External"/><Relationship Id="rId21" Type="http://schemas.openxmlformats.org/officeDocument/2006/relationships/hyperlink" Target="https://statistik.arbeitsagentur.de/Navigation/Statistik/Statistik-nach-Themen/Familien-Kinder/Familien-und-Kinder-Nav.html" TargetMode="External"/><Relationship Id="rId7" Type="http://schemas.openxmlformats.org/officeDocument/2006/relationships/hyperlink" Target="http://statistik.arbeitsagentur.de/Navigation/Statistik/Statistik-nach-Themen/Arbeitslose-und-gemeldetes-Stellenangebot/Arbeislose-und-gemeldetes-Stellenangebot-Nav.html" TargetMode="External"/><Relationship Id="rId12" Type="http://schemas.openxmlformats.org/officeDocument/2006/relationships/hyperlink" Target="https://statistik.arbeitsagentur.de/Navigation/Statistik/Statistik-nach-Themen/Migration/Migration-Nav.html" TargetMode="External"/><Relationship Id="rId17" Type="http://schemas.openxmlformats.org/officeDocument/2006/relationships/hyperlink" Target="https://statistik.arbeitsagentur.de/Statischer-Content/Grundlagen/Glossare/Generische-Publikationen/Gesamtglossar.pdf" TargetMode="External"/><Relationship Id="rId25" Type="http://schemas.openxmlformats.org/officeDocument/2006/relationships/hyperlink" Target="http://statistik.arbeitsagentur.de/Navigation/Statistik/Statistik-nach-Themen/Eingliederungsbilanzen/Eingliederungsbilanzen-Nav.html" TargetMode="External"/><Relationship Id="rId2" Type="http://schemas.openxmlformats.org/officeDocument/2006/relationships/hyperlink" Target="http://statistik.arbeitsagentur.de/Navigation/Statistik/Statistik-nach-Themen/Beschaeftigung/Beschaeftigung-Nav.html" TargetMode="External"/><Relationship Id="rId16" Type="http://schemas.openxmlformats.org/officeDocument/2006/relationships/hyperlink" Target="https://statistik.arbeitsagentur.de/Navigation/Statistik/Statistik-nach-Themen/Langzeitarbeitslosigkeit/Langzeitarbeitslosigkeit-Nav.html" TargetMode="External"/><Relationship Id="rId20" Type="http://schemas.openxmlformats.org/officeDocument/2006/relationships/hyperlink" Target="https://statistik.arbeitsagentur.de/Navigation/Statistik/Statistik-nach-Themen/Einnahmen-Ausgaben/Einnahmen-Ausgaben-der-BA-Nav.html" TargetMode="External"/><Relationship Id="rId29" Type="http://schemas.openxmlformats.org/officeDocument/2006/relationships/hyperlink" Target="https://statistik.arbeitsagentur.de/Statischer-Content/Grundlagen/Definitionen/Generische-Publikationen/Zeichenerklaerung.pdf" TargetMode="External"/><Relationship Id="rId1" Type="http://schemas.openxmlformats.org/officeDocument/2006/relationships/hyperlink" Target="http://statistik.arbeitsagentur.de/Navigation/Statistik/Statistik-nach-Themen/Ausbildungsstellenmarkt/Ausbildungsstellenmarkt-Nav.html" TargetMode="External"/><Relationship Id="rId6" Type="http://schemas.openxmlformats.org/officeDocument/2006/relationships/hyperlink" Target="http://statistik.arbeitsagentur.de/Navigation/Statistik/Statistik-nach-Themen/Lohnersatzleistungen-SGBIII/Lohnersatzleistungen-SGBIII-Nav.html" TargetMode="External"/><Relationship Id="rId11" Type="http://schemas.openxmlformats.org/officeDocument/2006/relationships/hyperlink" Target="http://statistik.arbeitsagentur.de/Navigation/Statistik/Statistik-nach-Themen/Amtliche-Nachrichten-BA/ANBA-Nav.html" TargetMode="External"/><Relationship Id="rId24" Type="http://schemas.openxmlformats.org/officeDocument/2006/relationships/hyperlink" Target="https://statistik.arbeitsagentur.de/Navigation/Statistik/Grundlagen/Methodik-Qualitaet/Qualitaetsberichte/Qualitaetsberichte-Nav.html" TargetMode="External"/><Relationship Id="rId5" Type="http://schemas.openxmlformats.org/officeDocument/2006/relationships/hyperlink" Target="http://statistik.arbeitsagentur.de/Navigation/Statistik/Statistik-nach-Themen/Grundsicherung-fuer-Arbeitsuchende-SGBII/Grundsicherung-fuer-Arbeitsuchende-SGBII-Nav.html" TargetMode="External"/><Relationship Id="rId15" Type="http://schemas.openxmlformats.org/officeDocument/2006/relationships/hyperlink" Target="http://statistik.arbeitsagentur.de/Navigation/Statistik/Statistik-nach-Themen/Arbeitsmarktpolitische-Massnahmen/Arbeitsmarktpolitische-Massnahmen-Nav.html" TargetMode="External"/><Relationship Id="rId23" Type="http://schemas.openxmlformats.org/officeDocument/2006/relationships/hyperlink" Target="https://statistik.arbeitsagentur.de/Navigation/Statistik/Statistik-nach-Themen/Familien-Kinder/Familien-und-Kinder-Nav.html" TargetMode="External"/><Relationship Id="rId28" Type="http://schemas.openxmlformats.org/officeDocument/2006/relationships/hyperlink" Target="https://statistik.arbeitsagentur.de/Statischer-Content/Grundlagen/Definitionen/Generische-Publikationen/Abkuerzungsverzeichnis.pdf" TargetMode="External"/><Relationship Id="rId10" Type="http://schemas.openxmlformats.org/officeDocument/2006/relationships/hyperlink" Target="http://statistik.arbeitsagentur.de/Navigation/Statistik/Statistik-nach-Themen/Arbeitslose-und-gemeldetes-Stellenangebot/Arbeislose-und-gemeldetes-Stellenangebot-Nav.html" TargetMode="External"/><Relationship Id="rId19" Type="http://schemas.openxmlformats.org/officeDocument/2006/relationships/hyperlink" Target="https://statistik.arbeitsagentur.de/Navigation/Statistik/Statistik-nach-Themen/Bildung/Bildung-Nav.html" TargetMode="External"/><Relationship Id="rId31" Type="http://schemas.openxmlformats.org/officeDocument/2006/relationships/drawing" Target="../drawings/drawing24.xml"/><Relationship Id="rId4" Type="http://schemas.openxmlformats.org/officeDocument/2006/relationships/hyperlink" Target="http://statistik.arbeitsagentur.de/Navigation/Statistik/Statistik-nach-Themen/Arbeitsmarkt-im-Ueberblick/Arbeitsmarkt-im-Ueberblick-Nav.html" TargetMode="External"/><Relationship Id="rId9" Type="http://schemas.openxmlformats.org/officeDocument/2006/relationships/hyperlink" Target="http://statistik.arbeitsagentur.de/Navigation/Statistik/Statistik-nach-Regionen/Politische-Gebietsstruktur-Nav.html" TargetMode="External"/><Relationship Id="rId14" Type="http://schemas.openxmlformats.org/officeDocument/2006/relationships/hyperlink" Target="https://statistik.arbeitsagentur.de/Navigation/Statistik/Statistik-nach-Themen/Frauen-und-Maenner/Frauen-und-Maenner-Nav.html" TargetMode="External"/><Relationship Id="rId22" Type="http://schemas.openxmlformats.org/officeDocument/2006/relationships/hyperlink" Target="https://statistik.arbeitsagentur.de/Navigation/Statistik/Statistik-nach-Themen/Bildung/Bildung-Nav.html" TargetMode="External"/><Relationship Id="rId27" Type="http://schemas.openxmlformats.org/officeDocument/2006/relationships/hyperlink" Target="https://statistik.arbeitsagentur.de/Navigation/Statistik/Grundlagen/Methodik-Qualitaet/Methodische-Hinweise/Meth-Hinweise-Nav.html" TargetMode="External"/><Relationship Id="rId30"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hyperlink" Target="mailto:%20Statistik-Service-Sue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D11"/>
  <sheetViews>
    <sheetView showGridLines="0" zoomScaleNormal="100" workbookViewId="0"/>
  </sheetViews>
  <sheetFormatPr baseColWidth="10" defaultColWidth="8.625" defaultRowHeight="16.5" customHeight="1" x14ac:dyDescent="0.2"/>
  <cols>
    <col min="1" max="1" width="6.5" style="7" customWidth="1"/>
    <col min="2" max="2" width="60.625" style="7" customWidth="1"/>
    <col min="3" max="3" width="8.125" style="7" customWidth="1"/>
    <col min="4" max="4" width="4.75" style="7" customWidth="1"/>
    <col min="5" max="16384" width="8.625" style="7"/>
  </cols>
  <sheetData>
    <row r="1" spans="1:4" s="4" customFormat="1" ht="36.75" customHeight="1" x14ac:dyDescent="0.2">
      <c r="A1" s="1"/>
      <c r="B1" s="2"/>
      <c r="C1" s="2"/>
      <c r="D1" s="3"/>
    </row>
    <row r="2" spans="1:4" s="4" customFormat="1" ht="12.75" customHeight="1" x14ac:dyDescent="0.2">
      <c r="A2" s="5"/>
      <c r="B2" s="6"/>
      <c r="C2" s="6"/>
      <c r="D2" s="6"/>
    </row>
    <row r="5" spans="1:4" ht="16.5" customHeight="1" x14ac:dyDescent="0.2">
      <c r="B5" s="8"/>
    </row>
    <row r="6" spans="1:4" ht="16.5" customHeight="1" x14ac:dyDescent="0.25">
      <c r="B6" s="9" t="s">
        <v>0</v>
      </c>
    </row>
    <row r="7" spans="1:4" ht="16.5" customHeight="1" x14ac:dyDescent="0.25">
      <c r="B7" s="9" t="s">
        <v>1</v>
      </c>
    </row>
    <row r="8" spans="1:4" ht="16.5" customHeight="1" x14ac:dyDescent="0.25">
      <c r="B8" s="9" t="s">
        <v>2</v>
      </c>
    </row>
    <row r="9" spans="1:4" ht="16.5" customHeight="1" x14ac:dyDescent="0.25">
      <c r="B9" s="9" t="s">
        <v>3</v>
      </c>
    </row>
    <row r="10" spans="1:4" ht="16.5" customHeight="1" x14ac:dyDescent="0.25">
      <c r="B10" s="9" t="s">
        <v>4</v>
      </c>
    </row>
    <row r="11" spans="1:4" ht="16.5" customHeight="1" x14ac:dyDescent="0.2">
      <c r="B11" s="10"/>
    </row>
  </sheetData>
  <dataConsolidate/>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IU114"/>
  <sheetViews>
    <sheetView showGridLines="0" zoomScaleNormal="100" workbookViewId="0"/>
  </sheetViews>
  <sheetFormatPr baseColWidth="10" defaultColWidth="7.75" defaultRowHeight="15.95" customHeight="1" x14ac:dyDescent="0.2"/>
  <cols>
    <col min="1" max="1" width="5.875" style="98" customWidth="1"/>
    <col min="2" max="2" width="26" style="98" customWidth="1"/>
    <col min="3" max="3" width="3.25" style="98" customWidth="1"/>
    <col min="4" max="4" width="5.875" style="156" customWidth="1"/>
    <col min="5" max="10" width="8.5" style="157" customWidth="1"/>
    <col min="11" max="11" width="8.5" style="158" customWidth="1"/>
    <col min="12" max="16384" width="7.75" style="98"/>
  </cols>
  <sheetData>
    <row r="1" spans="1:255" s="92" customFormat="1" ht="36.75" customHeight="1" x14ac:dyDescent="0.2">
      <c r="A1" s="89"/>
      <c r="B1" s="90"/>
      <c r="C1" s="90"/>
      <c r="D1" s="91"/>
      <c r="E1" s="91"/>
      <c r="F1" s="91"/>
      <c r="G1" s="91"/>
      <c r="H1" s="90"/>
      <c r="I1" s="90"/>
      <c r="J1" s="90"/>
      <c r="K1" s="15" t="s">
        <v>6</v>
      </c>
    </row>
    <row r="2" spans="1:255" s="92" customFormat="1" ht="11.25" customHeight="1" x14ac:dyDescent="0.2">
      <c r="A2" s="93"/>
      <c r="B2" s="94"/>
      <c r="C2" s="94"/>
      <c r="D2" s="94"/>
      <c r="E2" s="94"/>
      <c r="F2" s="94"/>
      <c r="G2" s="94"/>
      <c r="H2" s="94"/>
      <c r="I2" s="94"/>
      <c r="J2" s="94"/>
      <c r="K2" s="94"/>
    </row>
    <row r="3" spans="1:255" s="95" customFormat="1" ht="20.100000000000001" customHeight="1" x14ac:dyDescent="0.2">
      <c r="A3" s="570" t="s">
        <v>227</v>
      </c>
      <c r="B3" s="570"/>
      <c r="C3" s="570"/>
      <c r="D3" s="570"/>
      <c r="E3" s="570"/>
      <c r="F3" s="570"/>
      <c r="G3" s="570"/>
      <c r="H3" s="570"/>
      <c r="I3" s="570"/>
      <c r="J3" s="570"/>
      <c r="K3" s="570"/>
    </row>
    <row r="4" spans="1:255" s="95" customFormat="1" ht="12" customHeight="1" x14ac:dyDescent="0.2">
      <c r="A4" s="571" t="s">
        <v>93</v>
      </c>
      <c r="B4" s="571"/>
      <c r="C4" s="571"/>
      <c r="D4" s="571"/>
      <c r="E4" s="571"/>
      <c r="F4" s="571"/>
      <c r="G4" s="571"/>
      <c r="H4" s="571"/>
      <c r="I4" s="571"/>
      <c r="J4" s="571"/>
      <c r="K4" s="571"/>
    </row>
    <row r="5" spans="1:255" s="95" customFormat="1" ht="12" customHeight="1" x14ac:dyDescent="0.2">
      <c r="A5" s="572" t="s">
        <v>58</v>
      </c>
      <c r="B5" s="572"/>
      <c r="C5" s="572"/>
      <c r="D5" s="572"/>
      <c r="E5" s="572"/>
      <c r="F5" s="253"/>
      <c r="G5" s="253"/>
      <c r="H5" s="253"/>
      <c r="I5" s="253"/>
      <c r="J5" s="253"/>
      <c r="K5" s="253"/>
    </row>
    <row r="6" spans="1:255" s="95" customFormat="1" ht="11.25" customHeight="1" x14ac:dyDescent="0.2">
      <c r="A6" s="228"/>
      <c r="B6" s="229"/>
      <c r="C6" s="229"/>
      <c r="D6" s="229"/>
      <c r="E6" s="229"/>
      <c r="F6" s="229"/>
      <c r="G6" s="229"/>
      <c r="H6" s="229"/>
      <c r="I6" s="229"/>
      <c r="J6" s="229"/>
    </row>
    <row r="7" spans="1:255" s="92" customFormat="1" ht="12" customHeight="1" x14ac:dyDescent="0.2">
      <c r="A7" s="587" t="s">
        <v>228</v>
      </c>
      <c r="B7" s="576"/>
      <c r="C7" s="576"/>
      <c r="D7" s="581" t="s">
        <v>95</v>
      </c>
      <c r="E7" s="584" t="s">
        <v>180</v>
      </c>
      <c r="F7" s="585"/>
      <c r="G7" s="585"/>
      <c r="H7" s="585"/>
      <c r="I7" s="586"/>
      <c r="J7" s="587" t="s">
        <v>181</v>
      </c>
      <c r="K7" s="588"/>
      <c r="L7" s="97"/>
      <c r="M7" s="97"/>
      <c r="N7" s="97"/>
    </row>
    <row r="8" spans="1:255" ht="21.75" customHeight="1" x14ac:dyDescent="0.2">
      <c r="A8" s="577"/>
      <c r="B8" s="578"/>
      <c r="C8" s="578"/>
      <c r="D8" s="582"/>
      <c r="E8" s="591" t="s">
        <v>98</v>
      </c>
      <c r="F8" s="591" t="s">
        <v>99</v>
      </c>
      <c r="G8" s="591" t="s">
        <v>100</v>
      </c>
      <c r="H8" s="591" t="s">
        <v>101</v>
      </c>
      <c r="I8" s="591" t="s">
        <v>102</v>
      </c>
      <c r="J8" s="589"/>
      <c r="K8" s="590"/>
    </row>
    <row r="9" spans="1:255" ht="12" customHeight="1" x14ac:dyDescent="0.2">
      <c r="A9" s="577"/>
      <c r="B9" s="578"/>
      <c r="C9" s="578"/>
      <c r="D9" s="582"/>
      <c r="E9" s="592"/>
      <c r="F9" s="592"/>
      <c r="G9" s="592"/>
      <c r="H9" s="592"/>
      <c r="I9" s="592"/>
      <c r="J9" s="99" t="s">
        <v>103</v>
      </c>
      <c r="K9" s="100" t="s">
        <v>104</v>
      </c>
    </row>
    <row r="10" spans="1:255" ht="12" customHeight="1" x14ac:dyDescent="0.2">
      <c r="A10" s="579"/>
      <c r="B10" s="580"/>
      <c r="C10" s="580"/>
      <c r="D10" s="583"/>
      <c r="E10" s="101">
        <v>1</v>
      </c>
      <c r="F10" s="101">
        <v>2</v>
      </c>
      <c r="G10" s="101">
        <v>3</v>
      </c>
      <c r="H10" s="101">
        <v>4</v>
      </c>
      <c r="I10" s="101">
        <v>5</v>
      </c>
      <c r="J10" s="101">
        <v>6</v>
      </c>
      <c r="K10" s="101">
        <v>7</v>
      </c>
    </row>
    <row r="11" spans="1:255" ht="12" customHeight="1" x14ac:dyDescent="0.2">
      <c r="A11" s="298" t="s">
        <v>105</v>
      </c>
      <c r="B11" s="299"/>
      <c r="C11" s="300"/>
      <c r="D11" s="263">
        <v>100</v>
      </c>
      <c r="E11" s="238">
        <v>62749</v>
      </c>
      <c r="F11" s="239">
        <v>62554</v>
      </c>
      <c r="G11" s="239">
        <v>62736</v>
      </c>
      <c r="H11" s="239">
        <v>63692</v>
      </c>
      <c r="I11" s="266">
        <v>63196</v>
      </c>
      <c r="J11" s="264">
        <v>-447</v>
      </c>
      <c r="K11" s="267">
        <v>-0.70732324830685489</v>
      </c>
    </row>
    <row r="12" spans="1:255" s="111" customFormat="1" ht="17.45" customHeight="1" x14ac:dyDescent="0.2">
      <c r="A12" s="301" t="s">
        <v>229</v>
      </c>
      <c r="B12" s="302"/>
      <c r="C12" s="302"/>
      <c r="D12" s="303"/>
      <c r="E12" s="304"/>
      <c r="F12" s="304"/>
      <c r="G12" s="304"/>
      <c r="H12" s="304"/>
      <c r="I12" s="304"/>
      <c r="J12" s="303"/>
      <c r="K12" s="305"/>
      <c r="L12" s="306"/>
      <c r="M12" s="306"/>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row>
    <row r="13" spans="1:255" ht="14.1" customHeight="1" x14ac:dyDescent="0.2">
      <c r="A13" s="307" t="s">
        <v>230</v>
      </c>
      <c r="B13" s="308"/>
      <c r="C13" s="309"/>
      <c r="D13" s="114">
        <v>15.863201007187365</v>
      </c>
      <c r="E13" s="116">
        <v>9954</v>
      </c>
      <c r="F13" s="115">
        <v>9636</v>
      </c>
      <c r="G13" s="115">
        <v>9536</v>
      </c>
      <c r="H13" s="115">
        <v>9742</v>
      </c>
      <c r="I13" s="141">
        <v>9799</v>
      </c>
      <c r="J13" s="116">
        <v>155</v>
      </c>
      <c r="K13" s="117">
        <v>1.5817940606184304</v>
      </c>
    </row>
    <row r="14" spans="1:255" ht="14.1" customHeight="1" x14ac:dyDescent="0.2">
      <c r="A14" s="307" t="s">
        <v>231</v>
      </c>
      <c r="B14" s="308"/>
      <c r="C14" s="309"/>
      <c r="D14" s="114">
        <v>63.197819885575868</v>
      </c>
      <c r="E14" s="116">
        <v>39656</v>
      </c>
      <c r="F14" s="115">
        <v>39772</v>
      </c>
      <c r="G14" s="115">
        <v>39988</v>
      </c>
      <c r="H14" s="115">
        <v>40628</v>
      </c>
      <c r="I14" s="141">
        <v>40130</v>
      </c>
      <c r="J14" s="116">
        <v>-474</v>
      </c>
      <c r="K14" s="117">
        <v>-1.1811612260154498</v>
      </c>
    </row>
    <row r="15" spans="1:255" ht="14.1" customHeight="1" x14ac:dyDescent="0.2">
      <c r="A15" s="307" t="s">
        <v>232</v>
      </c>
      <c r="B15" s="308"/>
      <c r="C15" s="309"/>
      <c r="D15" s="114">
        <v>9.3531371017864835</v>
      </c>
      <c r="E15" s="116">
        <v>5869</v>
      </c>
      <c r="F15" s="115">
        <v>5900</v>
      </c>
      <c r="G15" s="115">
        <v>5946</v>
      </c>
      <c r="H15" s="115">
        <v>6011</v>
      </c>
      <c r="I15" s="141">
        <v>5976</v>
      </c>
      <c r="J15" s="116">
        <v>-107</v>
      </c>
      <c r="K15" s="117">
        <v>-1.7904953145917002</v>
      </c>
    </row>
    <row r="16" spans="1:255" ht="14.1" customHeight="1" x14ac:dyDescent="0.2">
      <c r="A16" s="307" t="s">
        <v>233</v>
      </c>
      <c r="B16" s="308"/>
      <c r="C16" s="309"/>
      <c r="D16" s="114">
        <v>9.7212704584933629</v>
      </c>
      <c r="E16" s="116">
        <v>6100</v>
      </c>
      <c r="F16" s="115">
        <v>6063</v>
      </c>
      <c r="G16" s="115">
        <v>6074</v>
      </c>
      <c r="H16" s="115">
        <v>6115</v>
      </c>
      <c r="I16" s="141">
        <v>6122</v>
      </c>
      <c r="J16" s="116">
        <v>-22</v>
      </c>
      <c r="K16" s="117">
        <v>-0.359359686377001</v>
      </c>
    </row>
    <row r="17" spans="1:255" s="288" customFormat="1" ht="17.45" customHeight="1" x14ac:dyDescent="0.2">
      <c r="A17" s="301" t="s">
        <v>234</v>
      </c>
      <c r="B17" s="302"/>
      <c r="C17" s="302"/>
      <c r="D17" s="303"/>
      <c r="E17" s="310"/>
      <c r="F17" s="310"/>
      <c r="G17" s="310"/>
      <c r="H17" s="310"/>
      <c r="I17" s="310"/>
      <c r="J17" s="303"/>
      <c r="K17" s="305"/>
      <c r="L17" s="306"/>
      <c r="M17" s="306"/>
      <c r="N17" s="306"/>
      <c r="O17" s="306"/>
      <c r="P17" s="306"/>
      <c r="Q17" s="306"/>
      <c r="R17" s="306"/>
      <c r="S17" s="306"/>
      <c r="T17" s="306"/>
      <c r="U17" s="306"/>
      <c r="V17" s="306"/>
      <c r="W17" s="306"/>
      <c r="X17" s="306"/>
      <c r="Y17" s="306"/>
      <c r="Z17" s="306"/>
      <c r="AA17" s="306"/>
      <c r="AB17" s="306"/>
      <c r="AC17" s="306"/>
      <c r="AD17" s="306"/>
      <c r="AE17" s="306"/>
      <c r="AF17" s="306"/>
      <c r="AG17" s="306"/>
      <c r="AH17" s="306"/>
      <c r="AI17" s="306"/>
      <c r="AJ17" s="306"/>
      <c r="AK17" s="306"/>
      <c r="AL17" s="306"/>
      <c r="AM17" s="306"/>
      <c r="AN17" s="306"/>
      <c r="AO17" s="306"/>
      <c r="AP17" s="306"/>
      <c r="AQ17" s="306"/>
      <c r="AR17" s="306"/>
      <c r="AS17" s="306"/>
      <c r="AT17" s="306"/>
      <c r="AU17" s="306"/>
      <c r="AV17" s="306"/>
      <c r="AW17" s="306"/>
      <c r="AX17" s="306"/>
      <c r="AY17" s="306"/>
      <c r="AZ17" s="306"/>
      <c r="BA17" s="306"/>
      <c r="BB17" s="306"/>
      <c r="BC17" s="306"/>
      <c r="BD17" s="306"/>
      <c r="BE17" s="306"/>
      <c r="BF17" s="306"/>
      <c r="BG17" s="306"/>
      <c r="BH17" s="306"/>
      <c r="BI17" s="306"/>
      <c r="BJ17" s="306"/>
      <c r="BK17" s="306"/>
      <c r="BL17" s="306"/>
      <c r="BM17" s="306"/>
      <c r="BN17" s="306"/>
      <c r="BO17" s="306"/>
      <c r="BP17" s="306"/>
      <c r="BQ17" s="306"/>
      <c r="BR17" s="306"/>
      <c r="BS17" s="306"/>
      <c r="BT17" s="306"/>
      <c r="BU17" s="306"/>
      <c r="BV17" s="306"/>
      <c r="BW17" s="306"/>
      <c r="BX17" s="306"/>
      <c r="BY17" s="306"/>
      <c r="BZ17" s="306"/>
      <c r="CA17" s="306"/>
      <c r="CB17" s="306"/>
      <c r="CC17" s="306"/>
      <c r="CD17" s="306"/>
      <c r="CE17" s="306"/>
      <c r="CF17" s="306"/>
      <c r="CG17" s="306"/>
      <c r="CH17" s="306"/>
      <c r="CI17" s="306"/>
      <c r="CJ17" s="306"/>
      <c r="CK17" s="306"/>
      <c r="CL17" s="306"/>
      <c r="CM17" s="306"/>
      <c r="CN17" s="306"/>
      <c r="CO17" s="306"/>
      <c r="CP17" s="306"/>
      <c r="CQ17" s="306"/>
      <c r="CR17" s="306"/>
      <c r="CS17" s="306"/>
      <c r="CT17" s="306"/>
      <c r="CU17" s="306"/>
      <c r="CV17" s="306"/>
      <c r="CW17" s="306"/>
      <c r="CX17" s="306"/>
      <c r="CY17" s="306"/>
      <c r="CZ17" s="306"/>
      <c r="DA17" s="306"/>
      <c r="DB17" s="306"/>
      <c r="DC17" s="306"/>
      <c r="DD17" s="306"/>
      <c r="DE17" s="306"/>
      <c r="DF17" s="306"/>
      <c r="DG17" s="306"/>
      <c r="DH17" s="306"/>
      <c r="DI17" s="306"/>
      <c r="DJ17" s="306"/>
      <c r="DK17" s="306"/>
      <c r="DL17" s="306"/>
      <c r="DM17" s="306"/>
      <c r="DN17" s="306"/>
      <c r="DO17" s="306"/>
      <c r="DP17" s="306"/>
      <c r="DQ17" s="306"/>
      <c r="DR17" s="306"/>
      <c r="DS17" s="306"/>
      <c r="DT17" s="306"/>
      <c r="DU17" s="306"/>
      <c r="DV17" s="306"/>
      <c r="DW17" s="306"/>
      <c r="DX17" s="306"/>
      <c r="DY17" s="306"/>
      <c r="DZ17" s="306"/>
      <c r="EA17" s="306"/>
      <c r="EB17" s="306"/>
      <c r="EC17" s="306"/>
      <c r="ED17" s="306"/>
      <c r="EE17" s="306"/>
      <c r="EF17" s="306"/>
      <c r="EG17" s="306"/>
      <c r="EH17" s="306"/>
      <c r="EI17" s="306"/>
      <c r="EJ17" s="306"/>
      <c r="EK17" s="306"/>
      <c r="EL17" s="306"/>
      <c r="EM17" s="306"/>
      <c r="EN17" s="306"/>
      <c r="EO17" s="306"/>
      <c r="EP17" s="306"/>
      <c r="EQ17" s="306"/>
      <c r="ER17" s="306"/>
      <c r="ES17" s="306"/>
      <c r="ET17" s="306"/>
      <c r="EU17" s="306"/>
      <c r="EV17" s="306"/>
      <c r="EW17" s="306"/>
      <c r="EX17" s="306"/>
      <c r="EY17" s="306"/>
      <c r="EZ17" s="306"/>
      <c r="FA17" s="306"/>
      <c r="FB17" s="306"/>
      <c r="FC17" s="306"/>
      <c r="FD17" s="306"/>
      <c r="FE17" s="306"/>
      <c r="FF17" s="306"/>
      <c r="FG17" s="306"/>
      <c r="FH17" s="306"/>
      <c r="FI17" s="306"/>
      <c r="FJ17" s="306"/>
      <c r="FK17" s="306"/>
      <c r="FL17" s="306"/>
      <c r="FM17" s="306"/>
      <c r="FN17" s="306"/>
      <c r="FO17" s="306"/>
      <c r="FP17" s="306"/>
      <c r="FQ17" s="306"/>
      <c r="FR17" s="306"/>
      <c r="FS17" s="306"/>
      <c r="FT17" s="306"/>
      <c r="FU17" s="306"/>
      <c r="FV17" s="306"/>
      <c r="FW17" s="306"/>
      <c r="FX17" s="306"/>
      <c r="FY17" s="306"/>
      <c r="FZ17" s="306"/>
      <c r="GA17" s="306"/>
      <c r="GB17" s="306"/>
      <c r="GC17" s="306"/>
      <c r="GD17" s="306"/>
      <c r="GE17" s="306"/>
      <c r="GF17" s="306"/>
      <c r="GG17" s="306"/>
      <c r="GH17" s="306"/>
      <c r="GI17" s="306"/>
      <c r="GJ17" s="306"/>
      <c r="GK17" s="306"/>
      <c r="GL17" s="306"/>
      <c r="GM17" s="306"/>
      <c r="GN17" s="306"/>
      <c r="GO17" s="306"/>
      <c r="GP17" s="306"/>
      <c r="GQ17" s="306"/>
      <c r="GR17" s="306"/>
      <c r="GS17" s="306"/>
      <c r="GT17" s="306"/>
      <c r="GU17" s="306"/>
      <c r="GV17" s="306"/>
      <c r="GW17" s="306"/>
      <c r="GX17" s="306"/>
      <c r="GY17" s="306"/>
      <c r="GZ17" s="306"/>
      <c r="HA17" s="306"/>
      <c r="HB17" s="306"/>
      <c r="HC17" s="306"/>
      <c r="HD17" s="306"/>
      <c r="HE17" s="306"/>
      <c r="HF17" s="306"/>
      <c r="HG17" s="306"/>
      <c r="HH17" s="306"/>
      <c r="HI17" s="306"/>
      <c r="HJ17" s="306"/>
      <c r="HK17" s="306"/>
      <c r="HL17" s="306"/>
      <c r="HM17" s="306"/>
      <c r="HN17" s="306"/>
      <c r="HO17" s="306"/>
      <c r="HP17" s="306"/>
      <c r="HQ17" s="306"/>
      <c r="HR17" s="306"/>
      <c r="HS17" s="306"/>
      <c r="HT17" s="306"/>
      <c r="HU17" s="306"/>
      <c r="HV17" s="306"/>
      <c r="HW17" s="306"/>
      <c r="HX17" s="306"/>
      <c r="HY17" s="306"/>
      <c r="HZ17" s="306"/>
      <c r="IA17" s="306"/>
      <c r="IB17" s="306"/>
      <c r="IC17" s="306"/>
      <c r="ID17" s="306"/>
      <c r="IE17" s="306"/>
      <c r="IF17" s="306"/>
      <c r="IG17" s="306"/>
      <c r="IH17" s="306"/>
      <c r="II17" s="306"/>
      <c r="IJ17" s="306"/>
      <c r="IK17" s="306"/>
      <c r="IL17" s="306"/>
      <c r="IM17" s="306"/>
      <c r="IN17" s="306"/>
      <c r="IO17" s="306"/>
      <c r="IP17" s="306"/>
      <c r="IQ17" s="306"/>
      <c r="IR17" s="306"/>
      <c r="IS17" s="306"/>
      <c r="IT17" s="306"/>
      <c r="IU17" s="306"/>
    </row>
    <row r="18" spans="1:255" ht="14.1" customHeight="1" x14ac:dyDescent="0.2">
      <c r="A18" s="307">
        <v>11</v>
      </c>
      <c r="B18" s="308" t="s">
        <v>235</v>
      </c>
      <c r="C18" s="309"/>
      <c r="D18" s="114">
        <v>1.552215971569268</v>
      </c>
      <c r="E18" s="116">
        <v>974</v>
      </c>
      <c r="F18" s="115">
        <v>942</v>
      </c>
      <c r="G18" s="115">
        <v>904</v>
      </c>
      <c r="H18" s="115">
        <v>992</v>
      </c>
      <c r="I18" s="141">
        <v>989</v>
      </c>
      <c r="J18" s="116">
        <v>-15</v>
      </c>
      <c r="K18" s="117">
        <v>-1.5166835187057635</v>
      </c>
    </row>
    <row r="19" spans="1:255" ht="14.1" customHeight="1" x14ac:dyDescent="0.2">
      <c r="A19" s="307" t="s">
        <v>236</v>
      </c>
      <c r="B19" s="308" t="s">
        <v>237</v>
      </c>
      <c r="C19" s="309"/>
      <c r="D19" s="114">
        <v>1.0422476852220752</v>
      </c>
      <c r="E19" s="116">
        <v>654</v>
      </c>
      <c r="F19" s="115">
        <v>620</v>
      </c>
      <c r="G19" s="115">
        <v>583</v>
      </c>
      <c r="H19" s="115">
        <v>670</v>
      </c>
      <c r="I19" s="141">
        <v>666</v>
      </c>
      <c r="J19" s="116">
        <v>-12</v>
      </c>
      <c r="K19" s="117">
        <v>-1.8018018018018018</v>
      </c>
    </row>
    <row r="20" spans="1:255" ht="14.1" customHeight="1" x14ac:dyDescent="0.2">
      <c r="A20" s="307">
        <v>12</v>
      </c>
      <c r="B20" s="308" t="s">
        <v>238</v>
      </c>
      <c r="C20" s="309"/>
      <c r="D20" s="114">
        <v>1.0422476852220752</v>
      </c>
      <c r="E20" s="116">
        <v>654</v>
      </c>
      <c r="F20" s="115">
        <v>592</v>
      </c>
      <c r="G20" s="115">
        <v>587</v>
      </c>
      <c r="H20" s="115">
        <v>648</v>
      </c>
      <c r="I20" s="141">
        <v>643</v>
      </c>
      <c r="J20" s="116">
        <v>11</v>
      </c>
      <c r="K20" s="117">
        <v>1.7107309486780715</v>
      </c>
    </row>
    <row r="21" spans="1:255" ht="14.1" customHeight="1" x14ac:dyDescent="0.2">
      <c r="A21" s="307">
        <v>21</v>
      </c>
      <c r="B21" s="308" t="s">
        <v>239</v>
      </c>
      <c r="C21" s="309"/>
      <c r="D21" s="114">
        <v>0.56893336945608697</v>
      </c>
      <c r="E21" s="116">
        <v>357</v>
      </c>
      <c r="F21" s="115">
        <v>354</v>
      </c>
      <c r="G21" s="115">
        <v>344</v>
      </c>
      <c r="H21" s="115">
        <v>356</v>
      </c>
      <c r="I21" s="141">
        <v>346</v>
      </c>
      <c r="J21" s="116">
        <v>11</v>
      </c>
      <c r="K21" s="117">
        <v>3.1791907514450868</v>
      </c>
    </row>
    <row r="22" spans="1:255" ht="14.1" customHeight="1" x14ac:dyDescent="0.2">
      <c r="A22" s="307">
        <v>22</v>
      </c>
      <c r="B22" s="308" t="s">
        <v>240</v>
      </c>
      <c r="C22" s="309"/>
      <c r="D22" s="114">
        <v>1.9394731390141675</v>
      </c>
      <c r="E22" s="116">
        <v>1217</v>
      </c>
      <c r="F22" s="115">
        <v>1229</v>
      </c>
      <c r="G22" s="115">
        <v>1250</v>
      </c>
      <c r="H22" s="115">
        <v>1290</v>
      </c>
      <c r="I22" s="141">
        <v>1276</v>
      </c>
      <c r="J22" s="116">
        <v>-59</v>
      </c>
      <c r="K22" s="117">
        <v>-4.6238244514106581</v>
      </c>
    </row>
    <row r="23" spans="1:255" ht="14.1" customHeight="1" x14ac:dyDescent="0.2">
      <c r="A23" s="307">
        <v>23</v>
      </c>
      <c r="B23" s="308" t="s">
        <v>241</v>
      </c>
      <c r="C23" s="309"/>
      <c r="D23" s="114">
        <v>0.8860698975282475</v>
      </c>
      <c r="E23" s="116">
        <v>556</v>
      </c>
      <c r="F23" s="115">
        <v>557</v>
      </c>
      <c r="G23" s="115">
        <v>582</v>
      </c>
      <c r="H23" s="115">
        <v>588</v>
      </c>
      <c r="I23" s="141">
        <v>591</v>
      </c>
      <c r="J23" s="116">
        <v>-35</v>
      </c>
      <c r="K23" s="117">
        <v>-5.9221658206429781</v>
      </c>
    </row>
    <row r="24" spans="1:255" ht="14.1" customHeight="1" x14ac:dyDescent="0.2">
      <c r="A24" s="307">
        <v>24</v>
      </c>
      <c r="B24" s="308" t="s">
        <v>242</v>
      </c>
      <c r="C24" s="309"/>
      <c r="D24" s="114">
        <v>5.1235876268944525</v>
      </c>
      <c r="E24" s="116">
        <v>3215</v>
      </c>
      <c r="F24" s="115">
        <v>3299</v>
      </c>
      <c r="G24" s="115">
        <v>3330</v>
      </c>
      <c r="H24" s="115">
        <v>3392</v>
      </c>
      <c r="I24" s="141">
        <v>3447</v>
      </c>
      <c r="J24" s="116">
        <v>-232</v>
      </c>
      <c r="K24" s="117">
        <v>-6.7304902814041192</v>
      </c>
    </row>
    <row r="25" spans="1:255" ht="14.1" customHeight="1" x14ac:dyDescent="0.2">
      <c r="A25" s="307">
        <v>25</v>
      </c>
      <c r="B25" s="308" t="s">
        <v>243</v>
      </c>
      <c r="C25" s="309"/>
      <c r="D25" s="114">
        <v>6.419225804395289</v>
      </c>
      <c r="E25" s="116">
        <v>4028</v>
      </c>
      <c r="F25" s="115">
        <v>4049</v>
      </c>
      <c r="G25" s="115">
        <v>4063</v>
      </c>
      <c r="H25" s="115">
        <v>4138</v>
      </c>
      <c r="I25" s="141">
        <v>4038</v>
      </c>
      <c r="J25" s="116">
        <v>-10</v>
      </c>
      <c r="K25" s="117">
        <v>-0.24764735017335315</v>
      </c>
    </row>
    <row r="26" spans="1:255" ht="14.1" customHeight="1" x14ac:dyDescent="0.2">
      <c r="A26" s="307">
        <v>26</v>
      </c>
      <c r="B26" s="308" t="s">
        <v>244</v>
      </c>
      <c r="C26" s="309"/>
      <c r="D26" s="114">
        <v>2.953035108129213</v>
      </c>
      <c r="E26" s="116">
        <v>1853</v>
      </c>
      <c r="F26" s="115">
        <v>1867</v>
      </c>
      <c r="G26" s="115">
        <v>1898</v>
      </c>
      <c r="H26" s="115">
        <v>1907</v>
      </c>
      <c r="I26" s="141">
        <v>1873</v>
      </c>
      <c r="J26" s="116">
        <v>-20</v>
      </c>
      <c r="K26" s="117">
        <v>-1.0678056593699947</v>
      </c>
    </row>
    <row r="27" spans="1:255" ht="14.1" customHeight="1" x14ac:dyDescent="0.2">
      <c r="A27" s="307">
        <v>27</v>
      </c>
      <c r="B27" s="308" t="s">
        <v>245</v>
      </c>
      <c r="C27" s="309"/>
      <c r="D27" s="114">
        <v>2.3394795136177469</v>
      </c>
      <c r="E27" s="116">
        <v>1468</v>
      </c>
      <c r="F27" s="115">
        <v>1486</v>
      </c>
      <c r="G27" s="115">
        <v>1508</v>
      </c>
      <c r="H27" s="115">
        <v>1516</v>
      </c>
      <c r="I27" s="141">
        <v>1473</v>
      </c>
      <c r="J27" s="116">
        <v>-5</v>
      </c>
      <c r="K27" s="117">
        <v>-0.33944331296673458</v>
      </c>
    </row>
    <row r="28" spans="1:255" ht="14.1" customHeight="1" x14ac:dyDescent="0.2">
      <c r="A28" s="307">
        <v>28</v>
      </c>
      <c r="B28" s="308" t="s">
        <v>246</v>
      </c>
      <c r="C28" s="309"/>
      <c r="D28" s="114">
        <v>0.3043873209134807</v>
      </c>
      <c r="E28" s="116">
        <v>191</v>
      </c>
      <c r="F28" s="115">
        <v>192</v>
      </c>
      <c r="G28" s="115">
        <v>193</v>
      </c>
      <c r="H28" s="115">
        <v>191</v>
      </c>
      <c r="I28" s="141">
        <v>193</v>
      </c>
      <c r="J28" s="116">
        <v>-2</v>
      </c>
      <c r="K28" s="117">
        <v>-1.0362694300518134</v>
      </c>
    </row>
    <row r="29" spans="1:255" ht="14.1" customHeight="1" x14ac:dyDescent="0.2">
      <c r="A29" s="307">
        <v>29</v>
      </c>
      <c r="B29" s="308" t="s">
        <v>247</v>
      </c>
      <c r="C29" s="309"/>
      <c r="D29" s="114">
        <v>2.3378858627229118</v>
      </c>
      <c r="E29" s="116">
        <v>1467</v>
      </c>
      <c r="F29" s="115">
        <v>1444</v>
      </c>
      <c r="G29" s="115">
        <v>1444</v>
      </c>
      <c r="H29" s="115">
        <v>1436</v>
      </c>
      <c r="I29" s="141">
        <v>1420</v>
      </c>
      <c r="J29" s="116">
        <v>47</v>
      </c>
      <c r="K29" s="117">
        <v>3.3098591549295775</v>
      </c>
    </row>
    <row r="30" spans="1:255" ht="14.1" customHeight="1" x14ac:dyDescent="0.2">
      <c r="A30" s="307" t="s">
        <v>248</v>
      </c>
      <c r="B30" s="308" t="s">
        <v>249</v>
      </c>
      <c r="C30" s="309"/>
      <c r="D30" s="114">
        <v>0.96415879137516136</v>
      </c>
      <c r="E30" s="116">
        <v>605</v>
      </c>
      <c r="F30" s="115">
        <v>603</v>
      </c>
      <c r="G30" s="115">
        <v>629</v>
      </c>
      <c r="H30" s="115">
        <v>614</v>
      </c>
      <c r="I30" s="141">
        <v>602</v>
      </c>
      <c r="J30" s="116">
        <v>3</v>
      </c>
      <c r="K30" s="117">
        <v>0.49833887043189368</v>
      </c>
    </row>
    <row r="31" spans="1:255" ht="14.1" customHeight="1" x14ac:dyDescent="0.2">
      <c r="A31" s="307" t="s">
        <v>250</v>
      </c>
      <c r="B31" s="308" t="s">
        <v>251</v>
      </c>
      <c r="C31" s="309"/>
      <c r="D31" s="114">
        <v>1.3577905623994009</v>
      </c>
      <c r="E31" s="116">
        <v>852</v>
      </c>
      <c r="F31" s="115">
        <v>832</v>
      </c>
      <c r="G31" s="115">
        <v>805</v>
      </c>
      <c r="H31" s="115">
        <v>812</v>
      </c>
      <c r="I31" s="141">
        <v>809</v>
      </c>
      <c r="J31" s="116">
        <v>43</v>
      </c>
      <c r="K31" s="117">
        <v>5.3152039555006176</v>
      </c>
    </row>
    <row r="32" spans="1:255" ht="14.1" customHeight="1" x14ac:dyDescent="0.2">
      <c r="A32" s="307">
        <v>31</v>
      </c>
      <c r="B32" s="308" t="s">
        <v>252</v>
      </c>
      <c r="C32" s="309"/>
      <c r="D32" s="114">
        <v>0.41275558176225918</v>
      </c>
      <c r="E32" s="116">
        <v>259</v>
      </c>
      <c r="F32" s="115">
        <v>264</v>
      </c>
      <c r="G32" s="115">
        <v>272</v>
      </c>
      <c r="H32" s="115">
        <v>274</v>
      </c>
      <c r="I32" s="141">
        <v>275</v>
      </c>
      <c r="J32" s="116">
        <v>-16</v>
      </c>
      <c r="K32" s="117">
        <v>-5.8181818181818183</v>
      </c>
    </row>
    <row r="33" spans="1:11" ht="14.1" customHeight="1" x14ac:dyDescent="0.2">
      <c r="A33" s="307">
        <v>32</v>
      </c>
      <c r="B33" s="308" t="s">
        <v>253</v>
      </c>
      <c r="C33" s="309"/>
      <c r="D33" s="114">
        <v>3.1315240083507305</v>
      </c>
      <c r="E33" s="116">
        <v>1965</v>
      </c>
      <c r="F33" s="115">
        <v>1931</v>
      </c>
      <c r="G33" s="115">
        <v>1881</v>
      </c>
      <c r="H33" s="115">
        <v>2010</v>
      </c>
      <c r="I33" s="141">
        <v>2004</v>
      </c>
      <c r="J33" s="116">
        <v>-39</v>
      </c>
      <c r="K33" s="117">
        <v>-1.9461077844311376</v>
      </c>
    </row>
    <row r="34" spans="1:11" ht="14.1" customHeight="1" x14ac:dyDescent="0.2">
      <c r="A34" s="307">
        <v>33</v>
      </c>
      <c r="B34" s="308" t="s">
        <v>254</v>
      </c>
      <c r="C34" s="309"/>
      <c r="D34" s="114">
        <v>1.0024064128512009</v>
      </c>
      <c r="E34" s="116">
        <v>629</v>
      </c>
      <c r="F34" s="115">
        <v>623</v>
      </c>
      <c r="G34" s="115">
        <v>610</v>
      </c>
      <c r="H34" s="115">
        <v>668</v>
      </c>
      <c r="I34" s="141">
        <v>677</v>
      </c>
      <c r="J34" s="116">
        <v>-48</v>
      </c>
      <c r="K34" s="117">
        <v>-7.0901033973412115</v>
      </c>
    </row>
    <row r="35" spans="1:11" ht="14.1" customHeight="1" x14ac:dyDescent="0.2">
      <c r="A35" s="307">
        <v>34</v>
      </c>
      <c r="B35" s="308" t="s">
        <v>255</v>
      </c>
      <c r="C35" s="309"/>
      <c r="D35" s="114">
        <v>3.1044319431385361</v>
      </c>
      <c r="E35" s="116">
        <v>1948</v>
      </c>
      <c r="F35" s="115">
        <v>1894</v>
      </c>
      <c r="G35" s="115">
        <v>1862</v>
      </c>
      <c r="H35" s="115">
        <v>1876</v>
      </c>
      <c r="I35" s="141">
        <v>1815</v>
      </c>
      <c r="J35" s="116">
        <v>133</v>
      </c>
      <c r="K35" s="117">
        <v>7.327823691460055</v>
      </c>
    </row>
    <row r="36" spans="1:11" ht="14.1" customHeight="1" x14ac:dyDescent="0.2">
      <c r="A36" s="307">
        <v>41</v>
      </c>
      <c r="B36" s="308" t="s">
        <v>256</v>
      </c>
      <c r="C36" s="309"/>
      <c r="D36" s="114">
        <v>2.4016318985163112</v>
      </c>
      <c r="E36" s="116">
        <v>1507</v>
      </c>
      <c r="F36" s="115">
        <v>1510</v>
      </c>
      <c r="G36" s="115">
        <v>1521</v>
      </c>
      <c r="H36" s="115">
        <v>1518</v>
      </c>
      <c r="I36" s="141">
        <v>1493</v>
      </c>
      <c r="J36" s="116">
        <v>14</v>
      </c>
      <c r="K36" s="117">
        <v>0.93770931011386471</v>
      </c>
    </row>
    <row r="37" spans="1:11" ht="14.1" customHeight="1" x14ac:dyDescent="0.2">
      <c r="A37" s="307">
        <v>42</v>
      </c>
      <c r="B37" s="308" t="s">
        <v>257</v>
      </c>
      <c r="C37" s="309"/>
      <c r="D37" s="114">
        <v>9.4025402795263668E-2</v>
      </c>
      <c r="E37" s="116">
        <v>59</v>
      </c>
      <c r="F37" s="115">
        <v>61</v>
      </c>
      <c r="G37" s="115">
        <v>61</v>
      </c>
      <c r="H37" s="115">
        <v>62</v>
      </c>
      <c r="I37" s="141">
        <v>63</v>
      </c>
      <c r="J37" s="116">
        <v>-4</v>
      </c>
      <c r="K37" s="117">
        <v>-6.3492063492063489</v>
      </c>
    </row>
    <row r="38" spans="1:11" ht="14.1" customHeight="1" x14ac:dyDescent="0.2">
      <c r="A38" s="307">
        <v>43</v>
      </c>
      <c r="B38" s="308" t="s">
        <v>258</v>
      </c>
      <c r="C38" s="309"/>
      <c r="D38" s="114">
        <v>0.47172066487115333</v>
      </c>
      <c r="E38" s="116">
        <v>296</v>
      </c>
      <c r="F38" s="115">
        <v>298</v>
      </c>
      <c r="G38" s="115">
        <v>302</v>
      </c>
      <c r="H38" s="115">
        <v>306</v>
      </c>
      <c r="I38" s="141">
        <v>295</v>
      </c>
      <c r="J38" s="116">
        <v>1</v>
      </c>
      <c r="K38" s="117">
        <v>0.33898305084745761</v>
      </c>
    </row>
    <row r="39" spans="1:11" ht="14.1" customHeight="1" x14ac:dyDescent="0.2">
      <c r="A39" s="307">
        <v>51</v>
      </c>
      <c r="B39" s="308" t="s">
        <v>259</v>
      </c>
      <c r="C39" s="309"/>
      <c r="D39" s="114">
        <v>5.3498860539610193</v>
      </c>
      <c r="E39" s="116">
        <v>3357</v>
      </c>
      <c r="F39" s="115">
        <v>3320</v>
      </c>
      <c r="G39" s="115">
        <v>3380</v>
      </c>
      <c r="H39" s="115">
        <v>3427</v>
      </c>
      <c r="I39" s="141">
        <v>3348</v>
      </c>
      <c r="J39" s="116">
        <v>9</v>
      </c>
      <c r="K39" s="117">
        <v>0.26881720430107525</v>
      </c>
    </row>
    <row r="40" spans="1:11" ht="14.1" customHeight="1" x14ac:dyDescent="0.2">
      <c r="A40" s="307" t="s">
        <v>260</v>
      </c>
      <c r="B40" s="308" t="s">
        <v>261</v>
      </c>
      <c r="C40" s="309"/>
      <c r="D40" s="114">
        <v>4.5610288610177054</v>
      </c>
      <c r="E40" s="116">
        <v>2862</v>
      </c>
      <c r="F40" s="115">
        <v>2841</v>
      </c>
      <c r="G40" s="115">
        <v>2898</v>
      </c>
      <c r="H40" s="115">
        <v>2930</v>
      </c>
      <c r="I40" s="141">
        <v>2854</v>
      </c>
      <c r="J40" s="116">
        <v>8</v>
      </c>
      <c r="K40" s="117">
        <v>0.28030833917309039</v>
      </c>
    </row>
    <row r="41" spans="1:11" ht="14.1" customHeight="1" x14ac:dyDescent="0.2">
      <c r="A41" s="307"/>
      <c r="B41" s="308" t="s">
        <v>262</v>
      </c>
      <c r="C41" s="309"/>
      <c r="D41" s="114">
        <v>3.7323303957035172</v>
      </c>
      <c r="E41" s="116">
        <v>2342</v>
      </c>
      <c r="F41" s="115">
        <v>2318</v>
      </c>
      <c r="G41" s="115">
        <v>2367</v>
      </c>
      <c r="H41" s="115">
        <v>2402</v>
      </c>
      <c r="I41" s="141">
        <v>2334</v>
      </c>
      <c r="J41" s="116">
        <v>8</v>
      </c>
      <c r="K41" s="117">
        <v>0.34275921165381318</v>
      </c>
    </row>
    <row r="42" spans="1:11" ht="14.1" customHeight="1" x14ac:dyDescent="0.2">
      <c r="A42" s="307">
        <v>52</v>
      </c>
      <c r="B42" s="308" t="s">
        <v>263</v>
      </c>
      <c r="C42" s="309"/>
      <c r="D42" s="114">
        <v>4.5275621922261706</v>
      </c>
      <c r="E42" s="116">
        <v>2841</v>
      </c>
      <c r="F42" s="115">
        <v>2825</v>
      </c>
      <c r="G42" s="115">
        <v>2751</v>
      </c>
      <c r="H42" s="115">
        <v>2823</v>
      </c>
      <c r="I42" s="141">
        <v>2821</v>
      </c>
      <c r="J42" s="116">
        <v>20</v>
      </c>
      <c r="K42" s="117">
        <v>0.70896845090393479</v>
      </c>
    </row>
    <row r="43" spans="1:11" ht="14.1" customHeight="1" x14ac:dyDescent="0.2">
      <c r="A43" s="307" t="s">
        <v>264</v>
      </c>
      <c r="B43" s="308" t="s">
        <v>265</v>
      </c>
      <c r="C43" s="309"/>
      <c r="D43" s="114">
        <v>3.7721716680743915</v>
      </c>
      <c r="E43" s="116">
        <v>2367</v>
      </c>
      <c r="F43" s="115">
        <v>2368</v>
      </c>
      <c r="G43" s="115">
        <v>2351</v>
      </c>
      <c r="H43" s="115">
        <v>2401</v>
      </c>
      <c r="I43" s="141">
        <v>2378</v>
      </c>
      <c r="J43" s="116">
        <v>-11</v>
      </c>
      <c r="K43" s="117">
        <v>-0.46257359125315389</v>
      </c>
    </row>
    <row r="44" spans="1:11" ht="14.1" customHeight="1" x14ac:dyDescent="0.2">
      <c r="A44" s="307">
        <v>53</v>
      </c>
      <c r="B44" s="308" t="s">
        <v>266</v>
      </c>
      <c r="C44" s="309"/>
      <c r="D44" s="114">
        <v>0.80160640010199369</v>
      </c>
      <c r="E44" s="116">
        <v>503</v>
      </c>
      <c r="F44" s="115">
        <v>490</v>
      </c>
      <c r="G44" s="115">
        <v>509</v>
      </c>
      <c r="H44" s="115">
        <v>517</v>
      </c>
      <c r="I44" s="141">
        <v>516</v>
      </c>
      <c r="J44" s="116">
        <v>-13</v>
      </c>
      <c r="K44" s="117">
        <v>-2.5193798449612403</v>
      </c>
    </row>
    <row r="45" spans="1:11" ht="14.1" customHeight="1" x14ac:dyDescent="0.2">
      <c r="A45" s="307" t="s">
        <v>267</v>
      </c>
      <c r="B45" s="308" t="s">
        <v>268</v>
      </c>
      <c r="C45" s="309"/>
      <c r="D45" s="114">
        <v>0.68845718656871024</v>
      </c>
      <c r="E45" s="116">
        <v>432</v>
      </c>
      <c r="F45" s="115">
        <v>422</v>
      </c>
      <c r="G45" s="115">
        <v>442</v>
      </c>
      <c r="H45" s="115">
        <v>451</v>
      </c>
      <c r="I45" s="141">
        <v>452</v>
      </c>
      <c r="J45" s="116">
        <v>-20</v>
      </c>
      <c r="K45" s="117">
        <v>-4.4247787610619467</v>
      </c>
    </row>
    <row r="46" spans="1:11" ht="14.1" customHeight="1" x14ac:dyDescent="0.2">
      <c r="A46" s="307">
        <v>54</v>
      </c>
      <c r="B46" s="308" t="s">
        <v>269</v>
      </c>
      <c r="C46" s="309"/>
      <c r="D46" s="114">
        <v>2.9195684393376786</v>
      </c>
      <c r="E46" s="116">
        <v>1832</v>
      </c>
      <c r="F46" s="115">
        <v>1789</v>
      </c>
      <c r="G46" s="115">
        <v>1736</v>
      </c>
      <c r="H46" s="115">
        <v>1763</v>
      </c>
      <c r="I46" s="141">
        <v>1764</v>
      </c>
      <c r="J46" s="116">
        <v>68</v>
      </c>
      <c r="K46" s="117">
        <v>3.8548752834467122</v>
      </c>
    </row>
    <row r="47" spans="1:11" ht="14.1" customHeight="1" x14ac:dyDescent="0.2">
      <c r="A47" s="307">
        <v>61</v>
      </c>
      <c r="B47" s="308" t="s">
        <v>270</v>
      </c>
      <c r="C47" s="309"/>
      <c r="D47" s="114">
        <v>1.4916572375655388</v>
      </c>
      <c r="E47" s="116">
        <v>936</v>
      </c>
      <c r="F47" s="115">
        <v>922</v>
      </c>
      <c r="G47" s="115">
        <v>937</v>
      </c>
      <c r="H47" s="115">
        <v>958</v>
      </c>
      <c r="I47" s="141">
        <v>960</v>
      </c>
      <c r="J47" s="116">
        <v>-24</v>
      </c>
      <c r="K47" s="117">
        <v>-2.5</v>
      </c>
    </row>
    <row r="48" spans="1:11" ht="14.1" customHeight="1" x14ac:dyDescent="0.2">
      <c r="A48" s="307">
        <v>62</v>
      </c>
      <c r="B48" s="308" t="s">
        <v>271</v>
      </c>
      <c r="C48" s="309"/>
      <c r="D48" s="114">
        <v>7.3244195126615566</v>
      </c>
      <c r="E48" s="116">
        <v>4596</v>
      </c>
      <c r="F48" s="115">
        <v>4608</v>
      </c>
      <c r="G48" s="115">
        <v>4670</v>
      </c>
      <c r="H48" s="115">
        <v>4720</v>
      </c>
      <c r="I48" s="141">
        <v>4684</v>
      </c>
      <c r="J48" s="116">
        <v>-88</v>
      </c>
      <c r="K48" s="117">
        <v>-1.8787361229718189</v>
      </c>
    </row>
    <row r="49" spans="1:11" ht="14.1" customHeight="1" x14ac:dyDescent="0.2">
      <c r="A49" s="307">
        <v>63</v>
      </c>
      <c r="B49" s="308" t="s">
        <v>272</v>
      </c>
      <c r="C49" s="309"/>
      <c r="D49" s="114">
        <v>1.8087937656376993</v>
      </c>
      <c r="E49" s="116">
        <v>1135</v>
      </c>
      <c r="F49" s="115">
        <v>1103</v>
      </c>
      <c r="G49" s="115">
        <v>1052</v>
      </c>
      <c r="H49" s="115">
        <v>1082</v>
      </c>
      <c r="I49" s="141">
        <v>1080</v>
      </c>
      <c r="J49" s="116">
        <v>55</v>
      </c>
      <c r="K49" s="117">
        <v>5.0925925925925926</v>
      </c>
    </row>
    <row r="50" spans="1:11" ht="14.1" customHeight="1" x14ac:dyDescent="0.2">
      <c r="A50" s="307" t="s">
        <v>273</v>
      </c>
      <c r="B50" s="308" t="s">
        <v>274</v>
      </c>
      <c r="C50" s="309"/>
      <c r="D50" s="114">
        <v>0.29004446285996588</v>
      </c>
      <c r="E50" s="116">
        <v>182</v>
      </c>
      <c r="F50" s="115">
        <v>179</v>
      </c>
      <c r="G50" s="115">
        <v>167</v>
      </c>
      <c r="H50" s="115">
        <v>173</v>
      </c>
      <c r="I50" s="141">
        <v>169</v>
      </c>
      <c r="J50" s="116">
        <v>13</v>
      </c>
      <c r="K50" s="117">
        <v>7.6923076923076925</v>
      </c>
    </row>
    <row r="51" spans="1:11" ht="14.1" customHeight="1" x14ac:dyDescent="0.2">
      <c r="A51" s="307" t="s">
        <v>275</v>
      </c>
      <c r="B51" s="308" t="s">
        <v>276</v>
      </c>
      <c r="C51" s="309"/>
      <c r="D51" s="114">
        <v>1.3546032606097309</v>
      </c>
      <c r="E51" s="116">
        <v>850</v>
      </c>
      <c r="F51" s="115">
        <v>828</v>
      </c>
      <c r="G51" s="115">
        <v>782</v>
      </c>
      <c r="H51" s="115">
        <v>808</v>
      </c>
      <c r="I51" s="141">
        <v>807</v>
      </c>
      <c r="J51" s="116">
        <v>43</v>
      </c>
      <c r="K51" s="117">
        <v>5.3283767038413883</v>
      </c>
    </row>
    <row r="52" spans="1:11" ht="14.1" customHeight="1" x14ac:dyDescent="0.2">
      <c r="A52" s="307">
        <v>71</v>
      </c>
      <c r="B52" s="308" t="s">
        <v>277</v>
      </c>
      <c r="C52" s="309"/>
      <c r="D52" s="114">
        <v>7.7451433488979902</v>
      </c>
      <c r="E52" s="116">
        <v>4860</v>
      </c>
      <c r="F52" s="115">
        <v>4881</v>
      </c>
      <c r="G52" s="115">
        <v>4974</v>
      </c>
      <c r="H52" s="115">
        <v>5044</v>
      </c>
      <c r="I52" s="141">
        <v>5017</v>
      </c>
      <c r="J52" s="116">
        <v>-157</v>
      </c>
      <c r="K52" s="117">
        <v>-3.1293601754036278</v>
      </c>
    </row>
    <row r="53" spans="1:11" ht="14.1" customHeight="1" x14ac:dyDescent="0.2">
      <c r="A53" s="307" t="s">
        <v>278</v>
      </c>
      <c r="B53" s="308" t="s">
        <v>279</v>
      </c>
      <c r="C53" s="309"/>
      <c r="D53" s="114">
        <v>2.8861017705461443</v>
      </c>
      <c r="E53" s="116">
        <v>1811</v>
      </c>
      <c r="F53" s="115">
        <v>1819</v>
      </c>
      <c r="G53" s="115">
        <v>1867</v>
      </c>
      <c r="H53" s="115">
        <v>1903</v>
      </c>
      <c r="I53" s="141">
        <v>1859</v>
      </c>
      <c r="J53" s="116">
        <v>-48</v>
      </c>
      <c r="K53" s="117">
        <v>-2.5820333512641205</v>
      </c>
    </row>
    <row r="54" spans="1:11" ht="14.1" customHeight="1" x14ac:dyDescent="0.2">
      <c r="A54" s="307" t="s">
        <v>280</v>
      </c>
      <c r="B54" s="308" t="s">
        <v>281</v>
      </c>
      <c r="C54" s="309"/>
      <c r="D54" s="114">
        <v>3.821574845814276</v>
      </c>
      <c r="E54" s="116">
        <v>2398</v>
      </c>
      <c r="F54" s="115">
        <v>2407</v>
      </c>
      <c r="G54" s="115">
        <v>2446</v>
      </c>
      <c r="H54" s="115">
        <v>2480</v>
      </c>
      <c r="I54" s="141">
        <v>2506</v>
      </c>
      <c r="J54" s="116">
        <v>-108</v>
      </c>
      <c r="K54" s="117">
        <v>-4.3096568236233042</v>
      </c>
    </row>
    <row r="55" spans="1:11" ht="14.1" customHeight="1" x14ac:dyDescent="0.2">
      <c r="A55" s="307">
        <v>72</v>
      </c>
      <c r="B55" s="308" t="s">
        <v>282</v>
      </c>
      <c r="C55" s="309"/>
      <c r="D55" s="114">
        <v>2.6088065148448583</v>
      </c>
      <c r="E55" s="116">
        <v>1637</v>
      </c>
      <c r="F55" s="115">
        <v>1657</v>
      </c>
      <c r="G55" s="115">
        <v>1657</v>
      </c>
      <c r="H55" s="115">
        <v>1670</v>
      </c>
      <c r="I55" s="141">
        <v>1660</v>
      </c>
      <c r="J55" s="116">
        <v>-23</v>
      </c>
      <c r="K55" s="117">
        <v>-1.3855421686746987</v>
      </c>
    </row>
    <row r="56" spans="1:11" ht="14.1" customHeight="1" x14ac:dyDescent="0.2">
      <c r="A56" s="307" t="s">
        <v>283</v>
      </c>
      <c r="B56" s="308" t="s">
        <v>284</v>
      </c>
      <c r="C56" s="309"/>
      <c r="D56" s="114">
        <v>1.1665524550192035</v>
      </c>
      <c r="E56" s="116">
        <v>732</v>
      </c>
      <c r="F56" s="115">
        <v>742</v>
      </c>
      <c r="G56" s="115">
        <v>744</v>
      </c>
      <c r="H56" s="115">
        <v>750</v>
      </c>
      <c r="I56" s="141">
        <v>721</v>
      </c>
      <c r="J56" s="116">
        <v>11</v>
      </c>
      <c r="K56" s="117">
        <v>1.5256588072122053</v>
      </c>
    </row>
    <row r="57" spans="1:11" ht="14.1" customHeight="1" x14ac:dyDescent="0.2">
      <c r="A57" s="307" t="s">
        <v>285</v>
      </c>
      <c r="B57" s="308" t="s">
        <v>286</v>
      </c>
      <c r="C57" s="309"/>
      <c r="D57" s="114">
        <v>1.1410540407018439</v>
      </c>
      <c r="E57" s="116">
        <v>716</v>
      </c>
      <c r="F57" s="115">
        <v>727</v>
      </c>
      <c r="G57" s="115">
        <v>728</v>
      </c>
      <c r="H57" s="115">
        <v>733</v>
      </c>
      <c r="I57" s="141">
        <v>754</v>
      </c>
      <c r="J57" s="116">
        <v>-38</v>
      </c>
      <c r="K57" s="117">
        <v>-5.0397877984084882</v>
      </c>
    </row>
    <row r="58" spans="1:11" ht="14.1" customHeight="1" x14ac:dyDescent="0.2">
      <c r="A58" s="307">
        <v>73</v>
      </c>
      <c r="B58" s="308" t="s">
        <v>287</v>
      </c>
      <c r="C58" s="309"/>
      <c r="D58" s="114">
        <v>3.2510478254633539</v>
      </c>
      <c r="E58" s="116">
        <v>2040</v>
      </c>
      <c r="F58" s="115">
        <v>2047</v>
      </c>
      <c r="G58" s="115">
        <v>2032</v>
      </c>
      <c r="H58" s="115">
        <v>2049</v>
      </c>
      <c r="I58" s="141">
        <v>2048</v>
      </c>
      <c r="J58" s="116">
        <v>-8</v>
      </c>
      <c r="K58" s="117">
        <v>-0.390625</v>
      </c>
    </row>
    <row r="59" spans="1:11" ht="14.1" customHeight="1" x14ac:dyDescent="0.2">
      <c r="A59" s="307" t="s">
        <v>288</v>
      </c>
      <c r="B59" s="308" t="s">
        <v>289</v>
      </c>
      <c r="C59" s="309"/>
      <c r="D59" s="114">
        <v>2.9370985991808634</v>
      </c>
      <c r="E59" s="116">
        <v>1843</v>
      </c>
      <c r="F59" s="115">
        <v>1842</v>
      </c>
      <c r="G59" s="115">
        <v>1827</v>
      </c>
      <c r="H59" s="115">
        <v>1843</v>
      </c>
      <c r="I59" s="141">
        <v>1841</v>
      </c>
      <c r="J59" s="116">
        <v>2</v>
      </c>
      <c r="K59" s="117">
        <v>0.10863661053775123</v>
      </c>
    </row>
    <row r="60" spans="1:11" ht="14.1" customHeight="1" x14ac:dyDescent="0.2">
      <c r="A60" s="307">
        <v>81</v>
      </c>
      <c r="B60" s="308" t="s">
        <v>290</v>
      </c>
      <c r="C60" s="309"/>
      <c r="D60" s="114">
        <v>8.4798164114169143</v>
      </c>
      <c r="E60" s="116">
        <v>5321</v>
      </c>
      <c r="F60" s="115">
        <v>5317</v>
      </c>
      <c r="G60" s="115">
        <v>5311</v>
      </c>
      <c r="H60" s="115">
        <v>5347</v>
      </c>
      <c r="I60" s="141">
        <v>5314</v>
      </c>
      <c r="J60" s="116">
        <v>7</v>
      </c>
      <c r="K60" s="117">
        <v>0.13172751223184043</v>
      </c>
    </row>
    <row r="61" spans="1:11" ht="14.1" customHeight="1" x14ac:dyDescent="0.2">
      <c r="A61" s="307" t="s">
        <v>291</v>
      </c>
      <c r="B61" s="308" t="s">
        <v>292</v>
      </c>
      <c r="C61" s="309"/>
      <c r="D61" s="114">
        <v>1.7211429664217757</v>
      </c>
      <c r="E61" s="116">
        <v>1080</v>
      </c>
      <c r="F61" s="115">
        <v>1089</v>
      </c>
      <c r="G61" s="115">
        <v>1089</v>
      </c>
      <c r="H61" s="115">
        <v>1097</v>
      </c>
      <c r="I61" s="141">
        <v>1071</v>
      </c>
      <c r="J61" s="116">
        <v>9</v>
      </c>
      <c r="K61" s="117">
        <v>0.84033613445378152</v>
      </c>
    </row>
    <row r="62" spans="1:11" ht="14.1" customHeight="1" x14ac:dyDescent="0.2">
      <c r="A62" s="307" t="s">
        <v>293</v>
      </c>
      <c r="B62" s="308" t="s">
        <v>294</v>
      </c>
      <c r="C62" s="309"/>
      <c r="D62" s="114">
        <v>4.0813399416723772</v>
      </c>
      <c r="E62" s="116">
        <v>2561</v>
      </c>
      <c r="F62" s="115">
        <v>2557</v>
      </c>
      <c r="G62" s="115">
        <v>2560</v>
      </c>
      <c r="H62" s="115">
        <v>2587</v>
      </c>
      <c r="I62" s="141">
        <v>2583</v>
      </c>
      <c r="J62" s="116">
        <v>-22</v>
      </c>
      <c r="K62" s="117">
        <v>-0.85172280294231517</v>
      </c>
    </row>
    <row r="63" spans="1:11" ht="14.1" customHeight="1" x14ac:dyDescent="0.2">
      <c r="A63" s="307"/>
      <c r="B63" s="308" t="s">
        <v>295</v>
      </c>
      <c r="C63" s="309"/>
      <c r="D63" s="114">
        <v>3.4199748203158618</v>
      </c>
      <c r="E63" s="116">
        <v>2146</v>
      </c>
      <c r="F63" s="115">
        <v>2149</v>
      </c>
      <c r="G63" s="115">
        <v>2149</v>
      </c>
      <c r="H63" s="115">
        <v>2169</v>
      </c>
      <c r="I63" s="141">
        <v>2163</v>
      </c>
      <c r="J63" s="116">
        <v>-17</v>
      </c>
      <c r="K63" s="117">
        <v>-0.78594544613962092</v>
      </c>
    </row>
    <row r="64" spans="1:11" ht="14.1" customHeight="1" x14ac:dyDescent="0.2">
      <c r="A64" s="307" t="s">
        <v>296</v>
      </c>
      <c r="B64" s="308" t="s">
        <v>297</v>
      </c>
      <c r="C64" s="309"/>
      <c r="D64" s="114">
        <v>0.68367623388420529</v>
      </c>
      <c r="E64" s="116">
        <v>429</v>
      </c>
      <c r="F64" s="115">
        <v>420</v>
      </c>
      <c r="G64" s="115">
        <v>415</v>
      </c>
      <c r="H64" s="115">
        <v>419</v>
      </c>
      <c r="I64" s="141">
        <v>410</v>
      </c>
      <c r="J64" s="116">
        <v>19</v>
      </c>
      <c r="K64" s="117">
        <v>4.6341463414634143</v>
      </c>
    </row>
    <row r="65" spans="1:11" ht="14.1" customHeight="1" x14ac:dyDescent="0.2">
      <c r="A65" s="307" t="s">
        <v>298</v>
      </c>
      <c r="B65" s="308" t="s">
        <v>299</v>
      </c>
      <c r="C65" s="309"/>
      <c r="D65" s="114">
        <v>1.0804953066981147</v>
      </c>
      <c r="E65" s="116">
        <v>678</v>
      </c>
      <c r="F65" s="115">
        <v>685</v>
      </c>
      <c r="G65" s="115">
        <v>680</v>
      </c>
      <c r="H65" s="115">
        <v>674</v>
      </c>
      <c r="I65" s="141">
        <v>684</v>
      </c>
      <c r="J65" s="116">
        <v>-6</v>
      </c>
      <c r="K65" s="117">
        <v>-0.8771929824561403</v>
      </c>
    </row>
    <row r="66" spans="1:11" ht="14.1" customHeight="1" x14ac:dyDescent="0.2">
      <c r="A66" s="307">
        <v>82</v>
      </c>
      <c r="B66" s="308" t="s">
        <v>300</v>
      </c>
      <c r="C66" s="309"/>
      <c r="D66" s="114">
        <v>4.5530606065435304</v>
      </c>
      <c r="E66" s="116">
        <v>2857</v>
      </c>
      <c r="F66" s="115">
        <v>2833</v>
      </c>
      <c r="G66" s="115">
        <v>2853</v>
      </c>
      <c r="H66" s="115">
        <v>2878</v>
      </c>
      <c r="I66" s="141">
        <v>2854</v>
      </c>
      <c r="J66" s="116">
        <v>3</v>
      </c>
      <c r="K66" s="117">
        <v>0.1051156271899089</v>
      </c>
    </row>
    <row r="67" spans="1:11" ht="14.1" customHeight="1" x14ac:dyDescent="0.2">
      <c r="A67" s="307" t="s">
        <v>301</v>
      </c>
      <c r="B67" s="308" t="s">
        <v>302</v>
      </c>
      <c r="C67" s="309"/>
      <c r="D67" s="114">
        <v>3.2175811566718195</v>
      </c>
      <c r="E67" s="116">
        <v>2019</v>
      </c>
      <c r="F67" s="115">
        <v>2005</v>
      </c>
      <c r="G67" s="115">
        <v>2010</v>
      </c>
      <c r="H67" s="115">
        <v>2024</v>
      </c>
      <c r="I67" s="141">
        <v>1926</v>
      </c>
      <c r="J67" s="116">
        <v>93</v>
      </c>
      <c r="K67" s="117">
        <v>4.8286604361370715</v>
      </c>
    </row>
    <row r="68" spans="1:11" ht="14.1" customHeight="1" x14ac:dyDescent="0.2">
      <c r="A68" s="307" t="s">
        <v>303</v>
      </c>
      <c r="B68" s="308" t="s">
        <v>304</v>
      </c>
      <c r="C68" s="309"/>
      <c r="D68" s="114">
        <v>0.82551116352451837</v>
      </c>
      <c r="E68" s="116">
        <v>518</v>
      </c>
      <c r="F68" s="115">
        <v>505</v>
      </c>
      <c r="G68" s="115">
        <v>520</v>
      </c>
      <c r="H68" s="115">
        <v>528</v>
      </c>
      <c r="I68" s="141">
        <v>532</v>
      </c>
      <c r="J68" s="116">
        <v>-14</v>
      </c>
      <c r="K68" s="117">
        <v>-2.6315789473684212</v>
      </c>
    </row>
    <row r="69" spans="1:11" ht="14.1" customHeight="1" x14ac:dyDescent="0.2">
      <c r="A69" s="307">
        <v>83</v>
      </c>
      <c r="B69" s="308" t="s">
        <v>305</v>
      </c>
      <c r="C69" s="309"/>
      <c r="D69" s="114">
        <v>7.6272131826802019</v>
      </c>
      <c r="E69" s="116">
        <v>4786</v>
      </c>
      <c r="F69" s="115">
        <v>4780</v>
      </c>
      <c r="G69" s="115">
        <v>4848</v>
      </c>
      <c r="H69" s="115">
        <v>4814</v>
      </c>
      <c r="I69" s="141">
        <v>4774</v>
      </c>
      <c r="J69" s="116">
        <v>12</v>
      </c>
      <c r="K69" s="117">
        <v>0.25136154168412234</v>
      </c>
    </row>
    <row r="70" spans="1:11" ht="14.1" customHeight="1" x14ac:dyDescent="0.2">
      <c r="A70" s="307" t="s">
        <v>306</v>
      </c>
      <c r="B70" s="308" t="s">
        <v>307</v>
      </c>
      <c r="C70" s="309"/>
      <c r="D70" s="114">
        <v>6.9483179014805021</v>
      </c>
      <c r="E70" s="116">
        <v>4360</v>
      </c>
      <c r="F70" s="115">
        <v>4368</v>
      </c>
      <c r="G70" s="115">
        <v>4426</v>
      </c>
      <c r="H70" s="115">
        <v>4396</v>
      </c>
      <c r="I70" s="141">
        <v>4351</v>
      </c>
      <c r="J70" s="116">
        <v>9</v>
      </c>
      <c r="K70" s="117">
        <v>0.20684900022983221</v>
      </c>
    </row>
    <row r="71" spans="1:11" ht="14.1" customHeight="1" x14ac:dyDescent="0.2">
      <c r="A71" s="307"/>
      <c r="B71" s="308" t="s">
        <v>308</v>
      </c>
      <c r="C71" s="309"/>
      <c r="D71" s="114">
        <v>4.3825399607961879</v>
      </c>
      <c r="E71" s="116">
        <v>2750</v>
      </c>
      <c r="F71" s="115">
        <v>2761</v>
      </c>
      <c r="G71" s="115">
        <v>2802</v>
      </c>
      <c r="H71" s="115">
        <v>2788</v>
      </c>
      <c r="I71" s="141">
        <v>2752</v>
      </c>
      <c r="J71" s="116">
        <v>-2</v>
      </c>
      <c r="K71" s="117">
        <v>-7.2674418604651167E-2</v>
      </c>
    </row>
    <row r="72" spans="1:11" ht="14.1" customHeight="1" x14ac:dyDescent="0.2">
      <c r="A72" s="307">
        <v>84</v>
      </c>
      <c r="B72" s="308" t="s">
        <v>309</v>
      </c>
      <c r="C72" s="309"/>
      <c r="D72" s="114">
        <v>2.533904922787614</v>
      </c>
      <c r="E72" s="116">
        <v>1590</v>
      </c>
      <c r="F72" s="115">
        <v>1595</v>
      </c>
      <c r="G72" s="115">
        <v>1605</v>
      </c>
      <c r="H72" s="115">
        <v>1603</v>
      </c>
      <c r="I72" s="141">
        <v>1618</v>
      </c>
      <c r="J72" s="116">
        <v>-28</v>
      </c>
      <c r="K72" s="117">
        <v>-1.73053152039555</v>
      </c>
    </row>
    <row r="73" spans="1:11" ht="14.1" customHeight="1" x14ac:dyDescent="0.2">
      <c r="A73" s="307" t="s">
        <v>310</v>
      </c>
      <c r="B73" s="308" t="s">
        <v>311</v>
      </c>
      <c r="C73" s="309"/>
      <c r="D73" s="114">
        <v>1.5267175572519085</v>
      </c>
      <c r="E73" s="116">
        <v>958</v>
      </c>
      <c r="F73" s="115">
        <v>969</v>
      </c>
      <c r="G73" s="115">
        <v>982</v>
      </c>
      <c r="H73" s="115">
        <v>989</v>
      </c>
      <c r="I73" s="141">
        <v>1000</v>
      </c>
      <c r="J73" s="116">
        <v>-42</v>
      </c>
      <c r="K73" s="117">
        <v>-4.2</v>
      </c>
    </row>
    <row r="74" spans="1:11" ht="14.1" customHeight="1" x14ac:dyDescent="0.2">
      <c r="A74" s="307" t="s">
        <v>312</v>
      </c>
      <c r="B74" s="308" t="s">
        <v>313</v>
      </c>
      <c r="C74" s="309"/>
      <c r="D74" s="114">
        <v>0.4159428835519291</v>
      </c>
      <c r="E74" s="116">
        <v>261</v>
      </c>
      <c r="F74" s="115">
        <v>265</v>
      </c>
      <c r="G74" s="115">
        <v>271</v>
      </c>
      <c r="H74" s="115">
        <v>274</v>
      </c>
      <c r="I74" s="141">
        <v>274</v>
      </c>
      <c r="J74" s="116">
        <v>-13</v>
      </c>
      <c r="K74" s="117">
        <v>-4.7445255474452557</v>
      </c>
    </row>
    <row r="75" spans="1:11" ht="14.1" customHeight="1" x14ac:dyDescent="0.2">
      <c r="A75" s="307" t="s">
        <v>314</v>
      </c>
      <c r="B75" s="308" t="s">
        <v>315</v>
      </c>
      <c r="C75" s="309"/>
      <c r="D75" s="114">
        <v>0.31076192449282058</v>
      </c>
      <c r="E75" s="116">
        <v>195</v>
      </c>
      <c r="F75" s="115">
        <v>188</v>
      </c>
      <c r="G75" s="115">
        <v>187</v>
      </c>
      <c r="H75" s="115">
        <v>180</v>
      </c>
      <c r="I75" s="141">
        <v>184</v>
      </c>
      <c r="J75" s="116">
        <v>11</v>
      </c>
      <c r="K75" s="117">
        <v>5.9782608695652177</v>
      </c>
    </row>
    <row r="76" spans="1:11" ht="14.1" customHeight="1" x14ac:dyDescent="0.2">
      <c r="A76" s="307">
        <v>91</v>
      </c>
      <c r="B76" s="308" t="s">
        <v>316</v>
      </c>
      <c r="C76" s="309"/>
      <c r="D76" s="114">
        <v>0.50678098455752285</v>
      </c>
      <c r="E76" s="116">
        <v>318</v>
      </c>
      <c r="F76" s="115">
        <v>306</v>
      </c>
      <c r="G76" s="115">
        <v>314</v>
      </c>
      <c r="H76" s="115">
        <v>317</v>
      </c>
      <c r="I76" s="141">
        <v>315</v>
      </c>
      <c r="J76" s="116">
        <v>3</v>
      </c>
      <c r="K76" s="117">
        <v>0.95238095238095233</v>
      </c>
    </row>
    <row r="77" spans="1:11" ht="14.1" customHeight="1" x14ac:dyDescent="0.2">
      <c r="A77" s="307">
        <v>92</v>
      </c>
      <c r="B77" s="308" t="s">
        <v>317</v>
      </c>
      <c r="C77" s="309"/>
      <c r="D77" s="114">
        <v>0.28845081196513089</v>
      </c>
      <c r="E77" s="116">
        <v>181</v>
      </c>
      <c r="F77" s="115">
        <v>172</v>
      </c>
      <c r="G77" s="115">
        <v>168</v>
      </c>
      <c r="H77" s="115">
        <v>172</v>
      </c>
      <c r="I77" s="141">
        <v>204</v>
      </c>
      <c r="J77" s="116">
        <v>-23</v>
      </c>
      <c r="K77" s="117">
        <v>-11.274509803921569</v>
      </c>
    </row>
    <row r="78" spans="1:11" ht="14.1" customHeight="1" x14ac:dyDescent="0.2">
      <c r="A78" s="307">
        <v>93</v>
      </c>
      <c r="B78" s="308" t="s">
        <v>318</v>
      </c>
      <c r="C78" s="309"/>
      <c r="D78" s="114" t="s">
        <v>488</v>
      </c>
      <c r="E78" s="116" t="s">
        <v>488</v>
      </c>
      <c r="F78" s="115" t="s">
        <v>488</v>
      </c>
      <c r="G78" s="115" t="s">
        <v>488</v>
      </c>
      <c r="H78" s="115" t="s">
        <v>488</v>
      </c>
      <c r="I78" s="141" t="s">
        <v>488</v>
      </c>
      <c r="J78" s="116" t="s">
        <v>488</v>
      </c>
      <c r="K78" s="117" t="s">
        <v>488</v>
      </c>
    </row>
    <row r="79" spans="1:11" ht="14.1" customHeight="1" x14ac:dyDescent="0.2">
      <c r="A79" s="307">
        <v>94</v>
      </c>
      <c r="B79" s="308" t="s">
        <v>319</v>
      </c>
      <c r="C79" s="309"/>
      <c r="D79" s="114">
        <v>0.14502223142998294</v>
      </c>
      <c r="E79" s="116">
        <v>91</v>
      </c>
      <c r="F79" s="115">
        <v>81</v>
      </c>
      <c r="G79" s="115">
        <v>81</v>
      </c>
      <c r="H79" s="115">
        <v>90</v>
      </c>
      <c r="I79" s="141">
        <v>82</v>
      </c>
      <c r="J79" s="116">
        <v>9</v>
      </c>
      <c r="K79" s="117">
        <v>10.975609756097562</v>
      </c>
    </row>
    <row r="80" spans="1:11" ht="14.1" customHeight="1" x14ac:dyDescent="0.2">
      <c r="A80" s="307" t="s">
        <v>320</v>
      </c>
      <c r="B80" s="308" t="s">
        <v>321</v>
      </c>
      <c r="C80" s="309"/>
      <c r="D80" s="114" t="s">
        <v>488</v>
      </c>
      <c r="E80" s="116" t="s">
        <v>488</v>
      </c>
      <c r="F80" s="115" t="s">
        <v>488</v>
      </c>
      <c r="G80" s="115" t="s">
        <v>488</v>
      </c>
      <c r="H80" s="115" t="s">
        <v>488</v>
      </c>
      <c r="I80" s="141" t="s">
        <v>488</v>
      </c>
      <c r="J80" s="116" t="s">
        <v>488</v>
      </c>
      <c r="K80" s="117" t="s">
        <v>488</v>
      </c>
    </row>
    <row r="81" spans="1:11" ht="14.1" customHeight="1" x14ac:dyDescent="0.2">
      <c r="A81" s="311" t="s">
        <v>322</v>
      </c>
      <c r="B81" s="312" t="s">
        <v>225</v>
      </c>
      <c r="C81" s="313"/>
      <c r="D81" s="126">
        <v>1.8645715469569235</v>
      </c>
      <c r="E81" s="144">
        <v>1170</v>
      </c>
      <c r="F81" s="145">
        <v>1183</v>
      </c>
      <c r="G81" s="145">
        <v>1192</v>
      </c>
      <c r="H81" s="145">
        <v>1196</v>
      </c>
      <c r="I81" s="146">
        <v>1169</v>
      </c>
      <c r="J81" s="144">
        <v>1</v>
      </c>
      <c r="K81" s="147">
        <v>8.5543199315654406E-2</v>
      </c>
    </row>
    <row r="82" spans="1:11" s="152" customFormat="1" ht="11.25" customHeight="1" x14ac:dyDescent="0.15">
      <c r="B82" s="148"/>
      <c r="C82" s="148"/>
      <c r="D82" s="149"/>
      <c r="E82" s="149"/>
      <c r="F82" s="149"/>
      <c r="G82" s="150"/>
      <c r="H82" s="149"/>
      <c r="I82" s="149"/>
      <c r="J82" s="218"/>
      <c r="K82" s="270" t="s">
        <v>46</v>
      </c>
    </row>
    <row r="83" spans="1:11" s="152" customFormat="1" ht="12.75" customHeight="1" x14ac:dyDescent="0.15">
      <c r="A83" s="215" t="s">
        <v>123</v>
      </c>
    </row>
    <row r="84" spans="1:11" ht="19.5" customHeight="1" x14ac:dyDescent="0.2">
      <c r="A84" s="278" t="s">
        <v>323</v>
      </c>
    </row>
    <row r="85" spans="1:11" s="152" customFormat="1" ht="18" customHeight="1" x14ac:dyDescent="0.15">
      <c r="A85" s="619" t="s">
        <v>324</v>
      </c>
      <c r="B85" s="619"/>
      <c r="C85" s="619"/>
      <c r="D85" s="619"/>
      <c r="E85" s="619"/>
      <c r="F85" s="619"/>
      <c r="G85" s="619"/>
      <c r="H85" s="619"/>
      <c r="I85" s="619"/>
      <c r="J85" s="619"/>
      <c r="K85" s="619"/>
    </row>
    <row r="86" spans="1:11" ht="22.5" customHeight="1" x14ac:dyDescent="0.2">
      <c r="A86" s="619"/>
      <c r="B86" s="619"/>
      <c r="C86" s="619"/>
      <c r="D86" s="619"/>
      <c r="E86" s="619"/>
      <c r="F86" s="619"/>
      <c r="G86" s="619"/>
      <c r="H86" s="619"/>
      <c r="I86" s="619"/>
      <c r="J86" s="619"/>
      <c r="K86" s="619"/>
    </row>
    <row r="87" spans="1:11" ht="18" customHeight="1" x14ac:dyDescent="0.2">
      <c r="A87" s="620"/>
      <c r="B87" s="620"/>
      <c r="C87" s="620"/>
      <c r="D87" s="620"/>
      <c r="E87" s="620"/>
      <c r="F87" s="620"/>
      <c r="G87" s="620"/>
      <c r="H87" s="620"/>
      <c r="I87" s="620"/>
      <c r="J87" s="620"/>
      <c r="K87" s="620"/>
    </row>
    <row r="88" spans="1:11" ht="18" customHeight="1" x14ac:dyDescent="0.2"/>
    <row r="89" spans="1:11" ht="18" customHeight="1" x14ac:dyDescent="0.2"/>
    <row r="90" spans="1:11" ht="18" customHeight="1" x14ac:dyDescent="0.2"/>
    <row r="91" spans="1:11" ht="18" customHeight="1" x14ac:dyDescent="0.2"/>
    <row r="92" spans="1:11" ht="18" customHeight="1" x14ac:dyDescent="0.2"/>
    <row r="93" spans="1:11" ht="18" customHeight="1" x14ac:dyDescent="0.2"/>
    <row r="94" spans="1:11" ht="18" customHeight="1" x14ac:dyDescent="0.2"/>
    <row r="95" spans="1:11" ht="18" customHeight="1" x14ac:dyDescent="0.2"/>
    <row r="96" spans="1:11"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sheetData>
  <mergeCells count="15">
    <mergeCell ref="A85:K85"/>
    <mergeCell ref="A86:K86"/>
    <mergeCell ref="A87:K87"/>
    <mergeCell ref="A3:K3"/>
    <mergeCell ref="A4:K4"/>
    <mergeCell ref="A5:E5"/>
    <mergeCell ref="A7:C10"/>
    <mergeCell ref="D7:D10"/>
    <mergeCell ref="E7:I7"/>
    <mergeCell ref="J7:K8"/>
    <mergeCell ref="E8:E9"/>
    <mergeCell ref="F8:F9"/>
    <mergeCell ref="G8:G9"/>
    <mergeCell ref="H8:H9"/>
    <mergeCell ref="I8:I9"/>
  </mergeCells>
  <printOptions horizontalCentered="1"/>
  <pageMargins left="0.70866141732283472" right="0.31496062992125984" top="0.74803149606299213" bottom="0.74803149606299213" header="0.31496062992125984" footer="0.31496062992125984"/>
  <pageSetup paperSize="9" scale="81" fitToHeight="2" orientation="portrait" r:id="rId1"/>
  <headerFooter alignWithMargins="0"/>
  <rowBreaks count="1" manualBreakCount="1">
    <brk id="61" max="1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P72"/>
  <sheetViews>
    <sheetView showGridLines="0" zoomScaleNormal="100" workbookViewId="0"/>
  </sheetViews>
  <sheetFormatPr baseColWidth="10" defaultColWidth="7.75" defaultRowHeight="15.95" customHeight="1" x14ac:dyDescent="0.2"/>
  <cols>
    <col min="1" max="1" width="3.25" style="98" customWidth="1"/>
    <col min="2" max="2" width="21" style="98" customWidth="1"/>
    <col min="3" max="3" width="5.875" style="156" customWidth="1"/>
    <col min="4" max="9" width="8.5" style="157" customWidth="1"/>
    <col min="10" max="10" width="8.5" style="158" customWidth="1"/>
    <col min="11" max="11" width="8.5" style="98" customWidth="1"/>
    <col min="12" max="16384" width="7.75" style="98"/>
  </cols>
  <sheetData>
    <row r="1" spans="1:16" s="92" customFormat="1" ht="36.75" customHeight="1" x14ac:dyDescent="0.2">
      <c r="A1" s="89"/>
      <c r="B1" s="90"/>
      <c r="C1" s="91"/>
      <c r="D1" s="91"/>
      <c r="E1" s="91"/>
      <c r="F1" s="91"/>
      <c r="G1" s="90"/>
      <c r="H1" s="90"/>
      <c r="I1" s="90"/>
      <c r="J1" s="15" t="s">
        <v>6</v>
      </c>
      <c r="K1"/>
      <c r="L1"/>
      <c r="M1"/>
      <c r="N1"/>
      <c r="O1"/>
      <c r="P1"/>
    </row>
    <row r="2" spans="1:16" s="92" customFormat="1" ht="11.25" customHeight="1" x14ac:dyDescent="0.2">
      <c r="A2" s="93"/>
      <c r="B2" s="94"/>
      <c r="C2" s="94"/>
      <c r="D2" s="94"/>
      <c r="E2" s="94"/>
      <c r="F2" s="94"/>
      <c r="G2" s="94"/>
      <c r="H2" s="94"/>
      <c r="I2" s="94"/>
      <c r="J2" s="94"/>
      <c r="K2"/>
      <c r="L2"/>
      <c r="M2"/>
      <c r="N2"/>
      <c r="O2"/>
      <c r="P2"/>
    </row>
    <row r="3" spans="1:16" s="95" customFormat="1" ht="20.100000000000001" customHeight="1" x14ac:dyDescent="0.2">
      <c r="A3" s="570" t="s">
        <v>325</v>
      </c>
      <c r="B3" s="570"/>
      <c r="C3" s="570"/>
      <c r="D3" s="570"/>
      <c r="E3" s="570"/>
      <c r="F3" s="570"/>
      <c r="G3" s="570"/>
      <c r="H3" s="570"/>
      <c r="I3" s="570"/>
      <c r="J3" s="570"/>
      <c r="K3"/>
      <c r="L3"/>
      <c r="M3"/>
      <c r="N3"/>
      <c r="O3"/>
      <c r="P3"/>
    </row>
    <row r="4" spans="1:16" s="95" customFormat="1" ht="12" customHeight="1" x14ac:dyDescent="0.2">
      <c r="A4" s="572" t="s">
        <v>127</v>
      </c>
      <c r="B4" s="572"/>
      <c r="C4" s="572"/>
      <c r="D4" s="572"/>
      <c r="E4" s="572"/>
      <c r="F4" s="572"/>
      <c r="G4" s="572"/>
      <c r="H4" s="572"/>
      <c r="I4" s="572"/>
      <c r="J4" s="572"/>
      <c r="K4"/>
      <c r="L4"/>
      <c r="M4"/>
      <c r="N4"/>
      <c r="O4"/>
      <c r="P4"/>
    </row>
    <row r="5" spans="1:16" s="95" customFormat="1" ht="12" customHeight="1" x14ac:dyDescent="0.2">
      <c r="A5" s="572" t="s">
        <v>58</v>
      </c>
      <c r="B5" s="572"/>
      <c r="C5" s="572"/>
      <c r="D5" s="572"/>
      <c r="E5" s="253"/>
      <c r="F5" s="253"/>
      <c r="G5" s="253"/>
      <c r="H5" s="253"/>
      <c r="I5" s="253"/>
      <c r="J5" s="253"/>
      <c r="K5"/>
      <c r="L5"/>
      <c r="M5"/>
      <c r="N5"/>
      <c r="O5"/>
      <c r="P5"/>
    </row>
    <row r="6" spans="1:16" s="95" customFormat="1" ht="11.25" customHeight="1" x14ac:dyDescent="0.2">
      <c r="A6" s="228"/>
      <c r="B6" s="229"/>
      <c r="C6" s="229"/>
      <c r="D6" s="229"/>
      <c r="E6" s="229"/>
      <c r="F6" s="229"/>
      <c r="G6" s="229"/>
      <c r="H6" s="229"/>
      <c r="I6" s="229"/>
      <c r="J6" s="229"/>
      <c r="K6"/>
      <c r="L6"/>
      <c r="M6"/>
      <c r="N6"/>
      <c r="O6"/>
      <c r="P6"/>
    </row>
    <row r="7" spans="1:16" s="92" customFormat="1" ht="12" customHeight="1" x14ac:dyDescent="0.2">
      <c r="A7" s="575" t="s">
        <v>326</v>
      </c>
      <c r="B7" s="576"/>
      <c r="C7" s="581" t="s">
        <v>179</v>
      </c>
      <c r="D7" s="584" t="s">
        <v>327</v>
      </c>
      <c r="E7" s="585"/>
      <c r="F7" s="585"/>
      <c r="G7" s="585"/>
      <c r="H7" s="586"/>
      <c r="I7" s="587" t="s">
        <v>181</v>
      </c>
      <c r="J7" s="588"/>
      <c r="K7"/>
      <c r="L7"/>
      <c r="M7"/>
      <c r="N7"/>
      <c r="O7"/>
      <c r="P7"/>
    </row>
    <row r="8" spans="1:16" ht="21.75" customHeight="1" x14ac:dyDescent="0.2">
      <c r="A8" s="577"/>
      <c r="B8" s="578"/>
      <c r="C8" s="582"/>
      <c r="D8" s="591" t="s">
        <v>98</v>
      </c>
      <c r="E8" s="591" t="s">
        <v>99</v>
      </c>
      <c r="F8" s="591" t="s">
        <v>100</v>
      </c>
      <c r="G8" s="591" t="s">
        <v>101</v>
      </c>
      <c r="H8" s="591" t="s">
        <v>102</v>
      </c>
      <c r="I8" s="589"/>
      <c r="J8" s="590"/>
      <c r="K8"/>
      <c r="L8"/>
      <c r="M8"/>
      <c r="N8"/>
      <c r="O8"/>
      <c r="P8"/>
    </row>
    <row r="9" spans="1:16" ht="12" customHeight="1" x14ac:dyDescent="0.2">
      <c r="A9" s="577"/>
      <c r="B9" s="578"/>
      <c r="C9" s="582"/>
      <c r="D9" s="592"/>
      <c r="E9" s="592"/>
      <c r="F9" s="592"/>
      <c r="G9" s="592"/>
      <c r="H9" s="592"/>
      <c r="I9" s="99" t="s">
        <v>103</v>
      </c>
      <c r="J9" s="100" t="s">
        <v>104</v>
      </c>
      <c r="K9"/>
      <c r="L9"/>
      <c r="M9"/>
      <c r="N9"/>
      <c r="O9"/>
      <c r="P9"/>
    </row>
    <row r="10" spans="1:16" ht="12" customHeight="1" x14ac:dyDescent="0.2">
      <c r="A10" s="579"/>
      <c r="B10" s="580"/>
      <c r="C10" s="583"/>
      <c r="D10" s="101">
        <v>1</v>
      </c>
      <c r="E10" s="101">
        <v>2</v>
      </c>
      <c r="F10" s="101">
        <v>3</v>
      </c>
      <c r="G10" s="101">
        <v>4</v>
      </c>
      <c r="H10" s="101">
        <v>5</v>
      </c>
      <c r="I10" s="101">
        <v>6</v>
      </c>
      <c r="J10" s="101">
        <v>7</v>
      </c>
      <c r="K10"/>
      <c r="L10"/>
      <c r="M10"/>
      <c r="N10"/>
      <c r="O10"/>
      <c r="P10"/>
    </row>
    <row r="11" spans="1:16" s="111" customFormat="1" ht="18" customHeight="1" x14ac:dyDescent="0.2">
      <c r="A11" s="103" t="s">
        <v>13</v>
      </c>
      <c r="B11" s="104"/>
      <c r="C11" s="105"/>
      <c r="D11" s="314"/>
      <c r="E11" s="315"/>
      <c r="F11" s="315"/>
      <c r="G11" s="315"/>
      <c r="H11" s="316"/>
      <c r="I11" s="317"/>
      <c r="J11" s="318"/>
      <c r="K11"/>
      <c r="L11"/>
      <c r="M11"/>
      <c r="N11"/>
      <c r="O11"/>
      <c r="P11"/>
    </row>
    <row r="12" spans="1:16" s="111" customFormat="1" ht="17.100000000000001" customHeight="1" x14ac:dyDescent="0.2">
      <c r="A12" s="112" t="s">
        <v>105</v>
      </c>
      <c r="B12" s="113"/>
      <c r="C12" s="114">
        <v>100</v>
      </c>
      <c r="D12" s="116">
        <v>7349</v>
      </c>
      <c r="E12" s="115">
        <v>7183</v>
      </c>
      <c r="F12" s="115">
        <v>7293</v>
      </c>
      <c r="G12" s="115">
        <v>7401</v>
      </c>
      <c r="H12" s="141">
        <v>7514</v>
      </c>
      <c r="I12" s="116">
        <v>-165</v>
      </c>
      <c r="J12" s="117">
        <v>-2.1959009848283206</v>
      </c>
      <c r="K12"/>
      <c r="L12"/>
      <c r="M12"/>
      <c r="N12"/>
      <c r="O12"/>
      <c r="P12"/>
    </row>
    <row r="13" spans="1:16" s="111" customFormat="1" ht="14.45" customHeight="1" x14ac:dyDescent="0.2">
      <c r="A13" s="121" t="s">
        <v>106</v>
      </c>
      <c r="B13" s="120" t="s">
        <v>107</v>
      </c>
      <c r="C13" s="114">
        <v>40.454483603211322</v>
      </c>
      <c r="D13" s="116">
        <v>2973</v>
      </c>
      <c r="E13" s="115">
        <v>2920</v>
      </c>
      <c r="F13" s="115">
        <v>3010</v>
      </c>
      <c r="G13" s="115">
        <v>3040</v>
      </c>
      <c r="H13" s="141">
        <v>3054</v>
      </c>
      <c r="I13" s="116">
        <v>-81</v>
      </c>
      <c r="J13" s="117">
        <v>-2.6522593320235757</v>
      </c>
      <c r="K13"/>
      <c r="L13"/>
      <c r="M13"/>
      <c r="N13"/>
      <c r="O13"/>
      <c r="P13"/>
    </row>
    <row r="14" spans="1:16" s="111" customFormat="1" ht="14.45" customHeight="1" x14ac:dyDescent="0.2">
      <c r="A14" s="121"/>
      <c r="B14" s="120" t="s">
        <v>108</v>
      </c>
      <c r="C14" s="114">
        <v>59.545516396788678</v>
      </c>
      <c r="D14" s="116">
        <v>4376</v>
      </c>
      <c r="E14" s="115">
        <v>4263</v>
      </c>
      <c r="F14" s="115">
        <v>4283</v>
      </c>
      <c r="G14" s="115">
        <v>4361</v>
      </c>
      <c r="H14" s="141">
        <v>4460</v>
      </c>
      <c r="I14" s="116">
        <v>-84</v>
      </c>
      <c r="J14" s="117">
        <v>-1.883408071748879</v>
      </c>
      <c r="K14"/>
      <c r="L14"/>
      <c r="M14"/>
      <c r="N14"/>
      <c r="O14"/>
      <c r="P14"/>
    </row>
    <row r="15" spans="1:16" s="111" customFormat="1" ht="14.45" customHeight="1" x14ac:dyDescent="0.2">
      <c r="A15" s="119" t="s">
        <v>106</v>
      </c>
      <c r="B15" s="122" t="s">
        <v>109</v>
      </c>
      <c r="C15" s="114">
        <v>11.117158797115254</v>
      </c>
      <c r="D15" s="116">
        <v>817</v>
      </c>
      <c r="E15" s="115">
        <v>659</v>
      </c>
      <c r="F15" s="115">
        <v>665</v>
      </c>
      <c r="G15" s="115">
        <v>669</v>
      </c>
      <c r="H15" s="141">
        <v>719</v>
      </c>
      <c r="I15" s="116">
        <v>98</v>
      </c>
      <c r="J15" s="117">
        <v>13.630041724617524</v>
      </c>
      <c r="K15"/>
      <c r="L15"/>
      <c r="M15"/>
      <c r="N15"/>
      <c r="O15"/>
      <c r="P15"/>
    </row>
    <row r="16" spans="1:16" s="111" customFormat="1" ht="14.45" customHeight="1" x14ac:dyDescent="0.2">
      <c r="A16" s="119"/>
      <c r="B16" s="122" t="s">
        <v>110</v>
      </c>
      <c r="C16" s="114">
        <v>41.012382637093481</v>
      </c>
      <c r="D16" s="116">
        <v>3014</v>
      </c>
      <c r="E16" s="115">
        <v>3040</v>
      </c>
      <c r="F16" s="115">
        <v>3068</v>
      </c>
      <c r="G16" s="115">
        <v>3136</v>
      </c>
      <c r="H16" s="141">
        <v>3222</v>
      </c>
      <c r="I16" s="116">
        <v>-208</v>
      </c>
      <c r="J16" s="117">
        <v>-6.4556176288019866</v>
      </c>
      <c r="K16"/>
      <c r="L16"/>
      <c r="M16"/>
      <c r="N16"/>
      <c r="O16"/>
      <c r="P16"/>
    </row>
    <row r="17" spans="1:16" s="111" customFormat="1" ht="14.45" customHeight="1" x14ac:dyDescent="0.2">
      <c r="A17" s="119"/>
      <c r="B17" s="122" t="s">
        <v>111</v>
      </c>
      <c r="C17" s="114">
        <v>25.52728262348619</v>
      </c>
      <c r="D17" s="116">
        <v>1876</v>
      </c>
      <c r="E17" s="115">
        <v>1898</v>
      </c>
      <c r="F17" s="115">
        <v>1921</v>
      </c>
      <c r="G17" s="115">
        <v>1988</v>
      </c>
      <c r="H17" s="141">
        <v>2022</v>
      </c>
      <c r="I17" s="116">
        <v>-146</v>
      </c>
      <c r="J17" s="117">
        <v>-7.220573689416419</v>
      </c>
      <c r="K17"/>
      <c r="L17"/>
      <c r="M17"/>
      <c r="N17"/>
      <c r="O17"/>
      <c r="P17"/>
    </row>
    <row r="18" spans="1:16" s="111" customFormat="1" ht="14.45" customHeight="1" x14ac:dyDescent="0.2">
      <c r="A18" s="121"/>
      <c r="B18" s="122" t="s">
        <v>112</v>
      </c>
      <c r="C18" s="114">
        <v>22.343175942305077</v>
      </c>
      <c r="D18" s="116">
        <v>1642</v>
      </c>
      <c r="E18" s="115">
        <v>1586</v>
      </c>
      <c r="F18" s="115">
        <v>1639</v>
      </c>
      <c r="G18" s="115">
        <v>1608</v>
      </c>
      <c r="H18" s="141">
        <v>1551</v>
      </c>
      <c r="I18" s="116">
        <v>91</v>
      </c>
      <c r="J18" s="117">
        <v>5.8671824629271434</v>
      </c>
      <c r="K18"/>
      <c r="L18"/>
      <c r="M18"/>
      <c r="N18"/>
      <c r="O18"/>
      <c r="P18"/>
    </row>
    <row r="19" spans="1:16" s="111" customFormat="1" ht="14.45" customHeight="1" x14ac:dyDescent="0.2">
      <c r="A19" s="121"/>
      <c r="B19" s="122" t="s">
        <v>113</v>
      </c>
      <c r="C19" s="114">
        <v>2.7758878759014833</v>
      </c>
      <c r="D19" s="116">
        <v>204</v>
      </c>
      <c r="E19" s="115">
        <v>206</v>
      </c>
      <c r="F19" s="115">
        <v>207</v>
      </c>
      <c r="G19" s="115">
        <v>197</v>
      </c>
      <c r="H19" s="141">
        <v>178</v>
      </c>
      <c r="I19" s="116">
        <v>26</v>
      </c>
      <c r="J19" s="117">
        <v>14.606741573033707</v>
      </c>
      <c r="K19"/>
      <c r="L19"/>
      <c r="M19"/>
      <c r="N19"/>
      <c r="O19"/>
      <c r="P19"/>
    </row>
    <row r="20" spans="1:16" s="111" customFormat="1" ht="14.45" customHeight="1" x14ac:dyDescent="0.2">
      <c r="A20" s="121" t="s">
        <v>114</v>
      </c>
      <c r="B20" s="120" t="s">
        <v>117</v>
      </c>
      <c r="C20" s="114">
        <v>97.196897537079877</v>
      </c>
      <c r="D20" s="116">
        <v>7143</v>
      </c>
      <c r="E20" s="115">
        <v>6985</v>
      </c>
      <c r="F20" s="115">
        <v>7087</v>
      </c>
      <c r="G20" s="115">
        <v>7214</v>
      </c>
      <c r="H20" s="141">
        <v>7323</v>
      </c>
      <c r="I20" s="116">
        <v>-180</v>
      </c>
      <c r="J20" s="117">
        <v>-2.4580090126997134</v>
      </c>
      <c r="K20"/>
      <c r="L20"/>
      <c r="M20"/>
      <c r="N20"/>
      <c r="O20"/>
      <c r="P20"/>
    </row>
    <row r="21" spans="1:16" s="111" customFormat="1" ht="14.45" customHeight="1" x14ac:dyDescent="0.2">
      <c r="A21" s="124"/>
      <c r="B21" s="125" t="s">
        <v>118</v>
      </c>
      <c r="C21" s="126">
        <v>2.6262076472989522</v>
      </c>
      <c r="D21" s="144">
        <v>193</v>
      </c>
      <c r="E21" s="145">
        <v>186</v>
      </c>
      <c r="F21" s="145">
        <v>194</v>
      </c>
      <c r="G21" s="145">
        <v>174</v>
      </c>
      <c r="H21" s="146">
        <v>176</v>
      </c>
      <c r="I21" s="144">
        <v>17</v>
      </c>
      <c r="J21" s="147">
        <v>9.6590909090909083</v>
      </c>
      <c r="K21"/>
      <c r="L21"/>
      <c r="M21"/>
      <c r="N21"/>
      <c r="O21"/>
      <c r="P21"/>
    </row>
    <row r="22" spans="1:16" s="111" customFormat="1" ht="18" customHeight="1" x14ac:dyDescent="0.2">
      <c r="A22" s="127" t="s">
        <v>130</v>
      </c>
      <c r="B22" s="104"/>
      <c r="C22" s="105"/>
      <c r="D22" s="236"/>
      <c r="E22" s="237"/>
      <c r="F22" s="237"/>
      <c r="G22" s="237"/>
      <c r="H22" s="242"/>
      <c r="I22" s="317"/>
      <c r="J22" s="318"/>
      <c r="K22"/>
      <c r="L22"/>
      <c r="M22"/>
      <c r="N22"/>
      <c r="O22"/>
      <c r="P22"/>
    </row>
    <row r="23" spans="1:16" s="111" customFormat="1" ht="17.100000000000001" customHeight="1" x14ac:dyDescent="0.2">
      <c r="A23" s="112" t="s">
        <v>105</v>
      </c>
      <c r="B23" s="113"/>
      <c r="C23" s="114">
        <v>100</v>
      </c>
      <c r="D23" s="116">
        <v>103145</v>
      </c>
      <c r="E23" s="115">
        <v>100626</v>
      </c>
      <c r="F23" s="115">
        <v>102512</v>
      </c>
      <c r="G23" s="115">
        <v>102442</v>
      </c>
      <c r="H23" s="141">
        <v>102762</v>
      </c>
      <c r="I23" s="116">
        <v>383</v>
      </c>
      <c r="J23" s="117">
        <v>0.37270586403534378</v>
      </c>
      <c r="K23"/>
      <c r="L23"/>
      <c r="M23"/>
      <c r="N23"/>
      <c r="O23"/>
      <c r="P23"/>
    </row>
    <row r="24" spans="1:16" s="111" customFormat="1" ht="14.45" customHeight="1" x14ac:dyDescent="0.2">
      <c r="A24" s="121" t="s">
        <v>106</v>
      </c>
      <c r="B24" s="120" t="s">
        <v>107</v>
      </c>
      <c r="C24" s="114">
        <v>44.143681225459304</v>
      </c>
      <c r="D24" s="116">
        <v>45532</v>
      </c>
      <c r="E24" s="115">
        <v>44381</v>
      </c>
      <c r="F24" s="115">
        <v>45137</v>
      </c>
      <c r="G24" s="115">
        <v>45133</v>
      </c>
      <c r="H24" s="141">
        <v>44945</v>
      </c>
      <c r="I24" s="116">
        <v>587</v>
      </c>
      <c r="J24" s="117">
        <v>1.3060407164311936</v>
      </c>
      <c r="K24"/>
      <c r="L24"/>
      <c r="M24"/>
      <c r="N24"/>
      <c r="O24"/>
      <c r="P24"/>
    </row>
    <row r="25" spans="1:16" s="111" customFormat="1" ht="14.45" customHeight="1" x14ac:dyDescent="0.2">
      <c r="A25" s="121"/>
      <c r="B25" s="120" t="s">
        <v>108</v>
      </c>
      <c r="C25" s="114">
        <v>55.856318774540696</v>
      </c>
      <c r="D25" s="116">
        <v>57613</v>
      </c>
      <c r="E25" s="115">
        <v>56245</v>
      </c>
      <c r="F25" s="115">
        <v>57375</v>
      </c>
      <c r="G25" s="115">
        <v>57309</v>
      </c>
      <c r="H25" s="141">
        <v>57817</v>
      </c>
      <c r="I25" s="116">
        <v>-204</v>
      </c>
      <c r="J25" s="117">
        <v>-0.35283740076448106</v>
      </c>
      <c r="K25"/>
      <c r="L25"/>
      <c r="M25"/>
      <c r="N25"/>
      <c r="O25"/>
      <c r="P25"/>
    </row>
    <row r="26" spans="1:16" s="111" customFormat="1" ht="14.45" customHeight="1" x14ac:dyDescent="0.2">
      <c r="A26" s="119" t="s">
        <v>106</v>
      </c>
      <c r="B26" s="122" t="s">
        <v>109</v>
      </c>
      <c r="C26" s="114">
        <v>15.484027340152213</v>
      </c>
      <c r="D26" s="116">
        <v>15971</v>
      </c>
      <c r="E26" s="115">
        <v>14240</v>
      </c>
      <c r="F26" s="115">
        <v>14554</v>
      </c>
      <c r="G26" s="115">
        <v>14028</v>
      </c>
      <c r="H26" s="141">
        <v>14515</v>
      </c>
      <c r="I26" s="116">
        <v>1456</v>
      </c>
      <c r="J26" s="117">
        <v>10.031002411298656</v>
      </c>
      <c r="K26"/>
      <c r="L26"/>
      <c r="M26"/>
      <c r="N26"/>
      <c r="O26"/>
      <c r="P26"/>
    </row>
    <row r="27" spans="1:16" s="111" customFormat="1" ht="14.45" customHeight="1" x14ac:dyDescent="0.2">
      <c r="A27" s="119"/>
      <c r="B27" s="122" t="s">
        <v>110</v>
      </c>
      <c r="C27" s="114">
        <v>40.320907460371323</v>
      </c>
      <c r="D27" s="116">
        <v>41589</v>
      </c>
      <c r="E27" s="115">
        <v>41398</v>
      </c>
      <c r="F27" s="115">
        <v>42509</v>
      </c>
      <c r="G27" s="115">
        <v>42696</v>
      </c>
      <c r="H27" s="141">
        <v>42930</v>
      </c>
      <c r="I27" s="116">
        <v>-1341</v>
      </c>
      <c r="J27" s="117">
        <v>-3.1236897274633124</v>
      </c>
      <c r="K27"/>
      <c r="L27"/>
      <c r="M27"/>
      <c r="N27"/>
      <c r="O27"/>
      <c r="P27"/>
    </row>
    <row r="28" spans="1:16" s="111" customFormat="1" ht="14.45" customHeight="1" x14ac:dyDescent="0.2">
      <c r="A28" s="119"/>
      <c r="B28" s="122" t="s">
        <v>111</v>
      </c>
      <c r="C28" s="114">
        <v>22.070871103785933</v>
      </c>
      <c r="D28" s="116">
        <v>22765</v>
      </c>
      <c r="E28" s="115">
        <v>22875</v>
      </c>
      <c r="F28" s="115">
        <v>23046</v>
      </c>
      <c r="G28" s="115">
        <v>23572</v>
      </c>
      <c r="H28" s="141">
        <v>23711</v>
      </c>
      <c r="I28" s="116">
        <v>-946</v>
      </c>
      <c r="J28" s="117">
        <v>-3.9897094175699044</v>
      </c>
      <c r="K28"/>
      <c r="L28"/>
      <c r="M28"/>
      <c r="N28"/>
      <c r="O28"/>
      <c r="P28"/>
    </row>
    <row r="29" spans="1:16" s="111" customFormat="1" ht="14.45" customHeight="1" x14ac:dyDescent="0.2">
      <c r="A29" s="119"/>
      <c r="B29" s="122" t="s">
        <v>112</v>
      </c>
      <c r="C29" s="114">
        <v>22.124194095690534</v>
      </c>
      <c r="D29" s="116">
        <v>22820</v>
      </c>
      <c r="E29" s="115">
        <v>22113</v>
      </c>
      <c r="F29" s="115">
        <v>22403</v>
      </c>
      <c r="G29" s="115">
        <v>22146</v>
      </c>
      <c r="H29" s="141">
        <v>21606</v>
      </c>
      <c r="I29" s="116">
        <v>1214</v>
      </c>
      <c r="J29" s="117">
        <v>5.6188095899287234</v>
      </c>
      <c r="K29"/>
      <c r="L29"/>
      <c r="M29"/>
      <c r="N29"/>
      <c r="O29"/>
      <c r="P29"/>
    </row>
    <row r="30" spans="1:16" s="111" customFormat="1" ht="14.45" customHeight="1" x14ac:dyDescent="0.2">
      <c r="A30" s="121"/>
      <c r="B30" s="122" t="s">
        <v>113</v>
      </c>
      <c r="C30" s="114">
        <v>2.5459304862087353</v>
      </c>
      <c r="D30" s="116">
        <v>2626</v>
      </c>
      <c r="E30" s="115">
        <v>2542</v>
      </c>
      <c r="F30" s="115">
        <v>2607</v>
      </c>
      <c r="G30" s="115">
        <v>2655</v>
      </c>
      <c r="H30" s="141">
        <v>2289</v>
      </c>
      <c r="I30" s="116">
        <v>337</v>
      </c>
      <c r="J30" s="117">
        <v>14.722586282219309</v>
      </c>
      <c r="K30"/>
      <c r="L30"/>
      <c r="M30"/>
      <c r="N30"/>
      <c r="O30"/>
      <c r="P30"/>
    </row>
    <row r="31" spans="1:16" s="111" customFormat="1" ht="14.45" customHeight="1" x14ac:dyDescent="0.2">
      <c r="A31" s="121" t="s">
        <v>114</v>
      </c>
      <c r="B31" s="120" t="s">
        <v>117</v>
      </c>
      <c r="C31" s="114">
        <v>95.376411847399297</v>
      </c>
      <c r="D31" s="116">
        <v>98376</v>
      </c>
      <c r="E31" s="115">
        <v>96101</v>
      </c>
      <c r="F31" s="115">
        <v>97943</v>
      </c>
      <c r="G31" s="115">
        <v>97959</v>
      </c>
      <c r="H31" s="141">
        <v>98387</v>
      </c>
      <c r="I31" s="116">
        <v>-11</v>
      </c>
      <c r="J31" s="117">
        <v>-1.1180338865907082E-2</v>
      </c>
      <c r="K31"/>
      <c r="L31"/>
      <c r="M31"/>
      <c r="N31"/>
      <c r="O31"/>
      <c r="P31"/>
    </row>
    <row r="32" spans="1:16" s="111" customFormat="1" ht="14.45" customHeight="1" x14ac:dyDescent="0.2">
      <c r="A32" s="124"/>
      <c r="B32" s="125" t="s">
        <v>118</v>
      </c>
      <c r="C32" s="126">
        <v>4.5072470793543067</v>
      </c>
      <c r="D32" s="144">
        <v>4649</v>
      </c>
      <c r="E32" s="145">
        <v>4394</v>
      </c>
      <c r="F32" s="145">
        <v>4446</v>
      </c>
      <c r="G32" s="145">
        <v>4351</v>
      </c>
      <c r="H32" s="146">
        <v>4225</v>
      </c>
      <c r="I32" s="144">
        <v>424</v>
      </c>
      <c r="J32" s="147">
        <v>10.035502958579881</v>
      </c>
      <c r="K32"/>
      <c r="L32"/>
      <c r="M32"/>
      <c r="N32"/>
      <c r="O32"/>
      <c r="P32"/>
    </row>
    <row r="33" spans="1:16" s="111" customFormat="1" ht="18" customHeight="1" x14ac:dyDescent="0.2">
      <c r="A33" s="127" t="s">
        <v>131</v>
      </c>
      <c r="B33" s="104"/>
      <c r="C33" s="105"/>
      <c r="D33" s="236"/>
      <c r="E33" s="237"/>
      <c r="F33" s="237"/>
      <c r="G33" s="237"/>
      <c r="H33" s="242"/>
      <c r="I33" s="317"/>
      <c r="J33" s="318"/>
      <c r="K33"/>
      <c r="L33"/>
      <c r="M33"/>
      <c r="N33"/>
      <c r="O33"/>
      <c r="P33"/>
    </row>
    <row r="34" spans="1:16" s="111" customFormat="1" ht="17.100000000000001" customHeight="1" x14ac:dyDescent="0.2">
      <c r="A34" s="112" t="s">
        <v>105</v>
      </c>
      <c r="B34" s="113"/>
      <c r="C34" s="114">
        <v>100</v>
      </c>
      <c r="D34" s="116">
        <v>877801</v>
      </c>
      <c r="E34" s="115">
        <v>858933</v>
      </c>
      <c r="F34" s="115">
        <v>870060</v>
      </c>
      <c r="G34" s="115">
        <v>868072</v>
      </c>
      <c r="H34" s="141">
        <v>871236</v>
      </c>
      <c r="I34" s="116">
        <v>6565</v>
      </c>
      <c r="J34" s="117">
        <v>0.75352717289000914</v>
      </c>
      <c r="K34"/>
      <c r="L34"/>
      <c r="M34"/>
      <c r="N34"/>
      <c r="O34"/>
      <c r="P34"/>
    </row>
    <row r="35" spans="1:16" s="111" customFormat="1" ht="14.45" customHeight="1" x14ac:dyDescent="0.2">
      <c r="A35" s="121" t="s">
        <v>106</v>
      </c>
      <c r="B35" s="120" t="s">
        <v>107</v>
      </c>
      <c r="C35" s="114">
        <v>45.016353364828703</v>
      </c>
      <c r="D35" s="116">
        <v>395154</v>
      </c>
      <c r="E35" s="115">
        <v>387560</v>
      </c>
      <c r="F35" s="115">
        <v>390474</v>
      </c>
      <c r="G35" s="115">
        <v>389910</v>
      </c>
      <c r="H35" s="141">
        <v>390021</v>
      </c>
      <c r="I35" s="116">
        <v>5133</v>
      </c>
      <c r="J35" s="117">
        <v>1.3160829801472229</v>
      </c>
      <c r="K35"/>
      <c r="L35"/>
      <c r="M35"/>
      <c r="N35"/>
      <c r="O35"/>
      <c r="P35"/>
    </row>
    <row r="36" spans="1:16" s="111" customFormat="1" ht="14.45" customHeight="1" x14ac:dyDescent="0.2">
      <c r="A36" s="121"/>
      <c r="B36" s="120" t="s">
        <v>108</v>
      </c>
      <c r="C36" s="114">
        <v>54.983646635171297</v>
      </c>
      <c r="D36" s="116">
        <v>482647</v>
      </c>
      <c r="E36" s="115">
        <v>471373</v>
      </c>
      <c r="F36" s="115">
        <v>479586</v>
      </c>
      <c r="G36" s="115">
        <v>478162</v>
      </c>
      <c r="H36" s="141">
        <v>481215</v>
      </c>
      <c r="I36" s="116">
        <v>1432</v>
      </c>
      <c r="J36" s="117">
        <v>0.29758008374635037</v>
      </c>
      <c r="K36"/>
      <c r="L36"/>
      <c r="M36"/>
      <c r="N36"/>
      <c r="O36"/>
      <c r="P36"/>
    </row>
    <row r="37" spans="1:16" s="111" customFormat="1" ht="14.45" customHeight="1" x14ac:dyDescent="0.2">
      <c r="A37" s="119" t="s">
        <v>106</v>
      </c>
      <c r="B37" s="122" t="s">
        <v>109</v>
      </c>
      <c r="C37" s="114">
        <v>17.225430365196669</v>
      </c>
      <c r="D37" s="116">
        <v>151205</v>
      </c>
      <c r="E37" s="115">
        <v>138643</v>
      </c>
      <c r="F37" s="115">
        <v>141165</v>
      </c>
      <c r="G37" s="115">
        <v>138382</v>
      </c>
      <c r="H37" s="141">
        <v>142393</v>
      </c>
      <c r="I37" s="116">
        <v>8812</v>
      </c>
      <c r="J37" s="117">
        <v>6.1885064574803534</v>
      </c>
      <c r="K37"/>
      <c r="L37"/>
      <c r="M37"/>
      <c r="N37"/>
      <c r="O37"/>
      <c r="P37"/>
    </row>
    <row r="38" spans="1:16" s="111" customFormat="1" ht="14.45" customHeight="1" x14ac:dyDescent="0.2">
      <c r="A38" s="119"/>
      <c r="B38" s="122" t="s">
        <v>110</v>
      </c>
      <c r="C38" s="114">
        <v>42.845929772237675</v>
      </c>
      <c r="D38" s="116">
        <v>376102</v>
      </c>
      <c r="E38" s="115">
        <v>374802</v>
      </c>
      <c r="F38" s="115">
        <v>382018</v>
      </c>
      <c r="G38" s="115">
        <v>382054</v>
      </c>
      <c r="H38" s="141">
        <v>383517</v>
      </c>
      <c r="I38" s="116">
        <v>-7415</v>
      </c>
      <c r="J38" s="117">
        <v>-1.9334214650198036</v>
      </c>
      <c r="K38"/>
      <c r="L38"/>
      <c r="M38"/>
      <c r="N38"/>
      <c r="O38"/>
      <c r="P38"/>
    </row>
    <row r="39" spans="1:16" s="111" customFormat="1" ht="14.45" customHeight="1" x14ac:dyDescent="0.2">
      <c r="A39" s="119"/>
      <c r="B39" s="122" t="s">
        <v>111</v>
      </c>
      <c r="C39" s="114">
        <v>19.627683267619883</v>
      </c>
      <c r="D39" s="116">
        <v>172292</v>
      </c>
      <c r="E39" s="115">
        <v>173029</v>
      </c>
      <c r="F39" s="115">
        <v>173225</v>
      </c>
      <c r="G39" s="115">
        <v>175352</v>
      </c>
      <c r="H39" s="141">
        <v>176943</v>
      </c>
      <c r="I39" s="116">
        <v>-4651</v>
      </c>
      <c r="J39" s="117">
        <v>-2.6285300916114229</v>
      </c>
      <c r="K39"/>
      <c r="L39"/>
      <c r="M39"/>
      <c r="N39"/>
      <c r="O39"/>
      <c r="P39"/>
    </row>
    <row r="40" spans="1:16" s="111" customFormat="1" ht="14.45" customHeight="1" x14ac:dyDescent="0.2">
      <c r="A40" s="121"/>
      <c r="B40" s="122" t="s">
        <v>112</v>
      </c>
      <c r="C40" s="114">
        <v>20.300728752872235</v>
      </c>
      <c r="D40" s="116">
        <v>178200</v>
      </c>
      <c r="E40" s="115">
        <v>172458</v>
      </c>
      <c r="F40" s="115">
        <v>173651</v>
      </c>
      <c r="G40" s="115">
        <v>172284</v>
      </c>
      <c r="H40" s="141">
        <v>168383</v>
      </c>
      <c r="I40" s="116">
        <v>9817</v>
      </c>
      <c r="J40" s="117">
        <v>5.8301610020013896</v>
      </c>
      <c r="K40"/>
      <c r="L40"/>
      <c r="M40"/>
      <c r="N40"/>
      <c r="O40"/>
      <c r="P40"/>
    </row>
    <row r="41" spans="1:16" s="111" customFormat="1" ht="14.45" customHeight="1" x14ac:dyDescent="0.2">
      <c r="A41" s="121"/>
      <c r="B41" s="122" t="s">
        <v>113</v>
      </c>
      <c r="C41" s="114">
        <v>2.1086783906602977</v>
      </c>
      <c r="D41" s="116">
        <v>18510</v>
      </c>
      <c r="E41" s="115">
        <v>17987</v>
      </c>
      <c r="F41" s="115">
        <v>18631</v>
      </c>
      <c r="G41" s="115">
        <v>19429</v>
      </c>
      <c r="H41" s="141">
        <v>16863</v>
      </c>
      <c r="I41" s="116">
        <v>1647</v>
      </c>
      <c r="J41" s="117">
        <v>9.7669453833837387</v>
      </c>
      <c r="K41"/>
      <c r="L41"/>
      <c r="M41"/>
      <c r="N41"/>
      <c r="O41"/>
      <c r="P41"/>
    </row>
    <row r="42" spans="1:16" s="111" customFormat="1" ht="14.45" customHeight="1" x14ac:dyDescent="0.2">
      <c r="A42" s="121" t="s">
        <v>114</v>
      </c>
      <c r="B42" s="120" t="s">
        <v>117</v>
      </c>
      <c r="C42" s="114">
        <v>91.416961247480927</v>
      </c>
      <c r="D42" s="116">
        <v>802459</v>
      </c>
      <c r="E42" s="115">
        <v>786548</v>
      </c>
      <c r="F42" s="115">
        <v>797274</v>
      </c>
      <c r="G42" s="115">
        <v>796990</v>
      </c>
      <c r="H42" s="141">
        <v>800527</v>
      </c>
      <c r="I42" s="116">
        <v>1932</v>
      </c>
      <c r="J42" s="117">
        <v>0.24134101660531126</v>
      </c>
      <c r="K42"/>
      <c r="L42"/>
      <c r="M42"/>
      <c r="N42"/>
      <c r="O42"/>
      <c r="P42"/>
    </row>
    <row r="43" spans="1:16" s="111" customFormat="1" ht="14.45" customHeight="1" x14ac:dyDescent="0.2">
      <c r="A43" s="124"/>
      <c r="B43" s="125" t="s">
        <v>118</v>
      </c>
      <c r="C43" s="126">
        <v>8.3178305789125329</v>
      </c>
      <c r="D43" s="144">
        <v>73014</v>
      </c>
      <c r="E43" s="145">
        <v>70115</v>
      </c>
      <c r="F43" s="145">
        <v>70391</v>
      </c>
      <c r="G43" s="145">
        <v>68754</v>
      </c>
      <c r="H43" s="146">
        <v>68326</v>
      </c>
      <c r="I43" s="144">
        <v>4688</v>
      </c>
      <c r="J43" s="147">
        <v>6.8612241313701956</v>
      </c>
      <c r="K43"/>
      <c r="L43"/>
      <c r="M43"/>
      <c r="N43"/>
      <c r="O43"/>
      <c r="P43"/>
    </row>
    <row r="44" spans="1:16" s="111" customFormat="1" ht="18" customHeight="1" x14ac:dyDescent="0.2">
      <c r="A44" s="127" t="s">
        <v>132</v>
      </c>
      <c r="B44" s="104"/>
      <c r="C44" s="105"/>
      <c r="D44" s="236"/>
      <c r="E44" s="237"/>
      <c r="F44" s="237"/>
      <c r="G44" s="237"/>
      <c r="H44" s="242"/>
      <c r="I44" s="317"/>
      <c r="J44" s="318"/>
      <c r="K44"/>
      <c r="L44"/>
      <c r="M44"/>
      <c r="N44"/>
      <c r="O44"/>
      <c r="P44"/>
    </row>
    <row r="45" spans="1:16" s="111" customFormat="1" ht="17.100000000000001" customHeight="1" x14ac:dyDescent="0.2">
      <c r="A45" s="112" t="s">
        <v>105</v>
      </c>
      <c r="B45" s="113"/>
      <c r="C45" s="114">
        <v>100</v>
      </c>
      <c r="D45" s="116">
        <v>7592890</v>
      </c>
      <c r="E45" s="115">
        <v>7458396</v>
      </c>
      <c r="F45" s="115">
        <v>7531234</v>
      </c>
      <c r="G45" s="115">
        <v>7526090</v>
      </c>
      <c r="H45" s="141">
        <v>7572452</v>
      </c>
      <c r="I45" s="116">
        <v>20438</v>
      </c>
      <c r="J45" s="117">
        <v>0.26989936681011645</v>
      </c>
      <c r="K45"/>
      <c r="L45"/>
      <c r="M45"/>
      <c r="N45"/>
      <c r="O45"/>
      <c r="P45"/>
    </row>
    <row r="46" spans="1:16" s="111" customFormat="1" ht="14.45" customHeight="1" x14ac:dyDescent="0.2">
      <c r="A46" s="121" t="s">
        <v>106</v>
      </c>
      <c r="B46" s="120" t="s">
        <v>107</v>
      </c>
      <c r="C46" s="114">
        <v>41.030701090098766</v>
      </c>
      <c r="D46" s="116">
        <v>3115416</v>
      </c>
      <c r="E46" s="115">
        <v>3051401</v>
      </c>
      <c r="F46" s="115">
        <v>3070191</v>
      </c>
      <c r="G46" s="115">
        <v>3068597</v>
      </c>
      <c r="H46" s="141">
        <v>3071021</v>
      </c>
      <c r="I46" s="116">
        <v>44395</v>
      </c>
      <c r="J46" s="117">
        <v>1.4456104337938425</v>
      </c>
      <c r="K46"/>
      <c r="L46"/>
      <c r="M46"/>
      <c r="N46"/>
      <c r="O46"/>
      <c r="P46"/>
    </row>
    <row r="47" spans="1:16" s="111" customFormat="1" ht="14.45" customHeight="1" x14ac:dyDescent="0.2">
      <c r="A47" s="121"/>
      <c r="B47" s="120" t="s">
        <v>108</v>
      </c>
      <c r="C47" s="114">
        <v>58.969298909901234</v>
      </c>
      <c r="D47" s="116">
        <v>4477474</v>
      </c>
      <c r="E47" s="115">
        <v>4406995</v>
      </c>
      <c r="F47" s="115">
        <v>4461043</v>
      </c>
      <c r="G47" s="115">
        <v>4457493</v>
      </c>
      <c r="H47" s="141">
        <v>4501431</v>
      </c>
      <c r="I47" s="116">
        <v>-23957</v>
      </c>
      <c r="J47" s="117">
        <v>-0.53220853546350033</v>
      </c>
      <c r="K47"/>
      <c r="L47"/>
      <c r="M47"/>
      <c r="N47"/>
      <c r="O47"/>
      <c r="P47"/>
    </row>
    <row r="48" spans="1:16" s="111" customFormat="1" ht="14.45" customHeight="1" x14ac:dyDescent="0.2">
      <c r="A48" s="119" t="s">
        <v>106</v>
      </c>
      <c r="B48" s="122" t="s">
        <v>109</v>
      </c>
      <c r="C48" s="114">
        <v>18.331399506643717</v>
      </c>
      <c r="D48" s="116">
        <v>1391883</v>
      </c>
      <c r="E48" s="115">
        <v>1315801</v>
      </c>
      <c r="F48" s="115">
        <v>1337880</v>
      </c>
      <c r="G48" s="115">
        <v>1325640</v>
      </c>
      <c r="H48" s="141">
        <v>1373854</v>
      </c>
      <c r="I48" s="116">
        <v>18029</v>
      </c>
      <c r="J48" s="117">
        <v>1.3122937371802244</v>
      </c>
      <c r="K48"/>
      <c r="L48"/>
      <c r="M48"/>
      <c r="N48"/>
      <c r="O48"/>
      <c r="P48"/>
    </row>
    <row r="49" spans="1:16" s="111" customFormat="1" ht="14.45" customHeight="1" x14ac:dyDescent="0.2">
      <c r="A49" s="119"/>
      <c r="B49" s="122" t="s">
        <v>110</v>
      </c>
      <c r="C49" s="114">
        <v>48.777277163240875</v>
      </c>
      <c r="D49" s="116">
        <v>3703605</v>
      </c>
      <c r="E49" s="115">
        <v>3682049</v>
      </c>
      <c r="F49" s="115">
        <v>3731760</v>
      </c>
      <c r="G49" s="115">
        <v>3744563</v>
      </c>
      <c r="H49" s="141">
        <v>3763339</v>
      </c>
      <c r="I49" s="116">
        <v>-59734</v>
      </c>
      <c r="J49" s="117">
        <v>-1.5872606746296307</v>
      </c>
      <c r="K49"/>
      <c r="L49"/>
      <c r="M49"/>
      <c r="N49"/>
      <c r="O49"/>
      <c r="P49"/>
    </row>
    <row r="50" spans="1:16" s="111" customFormat="1" ht="14.45" customHeight="1" x14ac:dyDescent="0.2">
      <c r="A50" s="119"/>
      <c r="B50" s="122" t="s">
        <v>111</v>
      </c>
      <c r="C50" s="114">
        <v>17.921331666862024</v>
      </c>
      <c r="D50" s="116">
        <v>1360747</v>
      </c>
      <c r="E50" s="115">
        <v>1348620</v>
      </c>
      <c r="F50" s="115">
        <v>1347237</v>
      </c>
      <c r="G50" s="115">
        <v>1349025</v>
      </c>
      <c r="H50" s="141">
        <v>1344614</v>
      </c>
      <c r="I50" s="116">
        <v>16133</v>
      </c>
      <c r="J50" s="117">
        <v>1.199823889978834</v>
      </c>
      <c r="K50"/>
      <c r="L50"/>
      <c r="M50"/>
      <c r="N50"/>
      <c r="O50"/>
      <c r="P50"/>
    </row>
    <row r="51" spans="1:16" s="111" customFormat="1" ht="14.45" customHeight="1" x14ac:dyDescent="0.2">
      <c r="A51" s="121"/>
      <c r="B51" s="122" t="s">
        <v>112</v>
      </c>
      <c r="C51" s="114">
        <v>14.969873131311003</v>
      </c>
      <c r="D51" s="116">
        <v>1136646</v>
      </c>
      <c r="E51" s="115">
        <v>1111915</v>
      </c>
      <c r="F51" s="115">
        <v>1114350</v>
      </c>
      <c r="G51" s="115">
        <v>1106853</v>
      </c>
      <c r="H51" s="141">
        <v>1090630</v>
      </c>
      <c r="I51" s="116">
        <v>46016</v>
      </c>
      <c r="J51" s="117">
        <v>4.219212748594849</v>
      </c>
      <c r="K51"/>
      <c r="L51"/>
      <c r="M51"/>
      <c r="N51"/>
      <c r="O51"/>
      <c r="P51"/>
    </row>
    <row r="52" spans="1:16" s="111" customFormat="1" ht="14.45" customHeight="1" x14ac:dyDescent="0.2">
      <c r="A52" s="121"/>
      <c r="B52" s="122" t="s">
        <v>113</v>
      </c>
      <c r="C52" s="114">
        <v>1.3341033519516283</v>
      </c>
      <c r="D52" s="116">
        <v>101297</v>
      </c>
      <c r="E52" s="115">
        <v>97674</v>
      </c>
      <c r="F52" s="115">
        <v>96739</v>
      </c>
      <c r="G52" s="115">
        <v>101034</v>
      </c>
      <c r="H52" s="141">
        <v>89031</v>
      </c>
      <c r="I52" s="116">
        <v>12266</v>
      </c>
      <c r="J52" s="117">
        <v>13.777223663667712</v>
      </c>
      <c r="K52"/>
      <c r="L52"/>
      <c r="M52"/>
      <c r="N52"/>
      <c r="O52"/>
      <c r="P52"/>
    </row>
    <row r="53" spans="1:16" s="111" customFormat="1" ht="14.45" customHeight="1" x14ac:dyDescent="0.2">
      <c r="A53" s="121" t="s">
        <v>114</v>
      </c>
      <c r="B53" s="120" t="s">
        <v>117</v>
      </c>
      <c r="C53" s="114">
        <v>86.607023149288352</v>
      </c>
      <c r="D53" s="116">
        <v>6575976</v>
      </c>
      <c r="E53" s="115">
        <v>6467391</v>
      </c>
      <c r="F53" s="115">
        <v>6544072</v>
      </c>
      <c r="G53" s="115">
        <v>6551223</v>
      </c>
      <c r="H53" s="141">
        <v>6598053</v>
      </c>
      <c r="I53" s="116">
        <v>-22077</v>
      </c>
      <c r="J53" s="117">
        <v>-0.33459870661845242</v>
      </c>
      <c r="K53"/>
      <c r="L53"/>
      <c r="M53"/>
      <c r="N53"/>
      <c r="O53"/>
      <c r="P53"/>
    </row>
    <row r="54" spans="1:16" s="111" customFormat="1" ht="14.45" customHeight="1" x14ac:dyDescent="0.2">
      <c r="A54" s="124"/>
      <c r="B54" s="125" t="s">
        <v>118</v>
      </c>
      <c r="C54" s="126">
        <v>13.151658986235807</v>
      </c>
      <c r="D54" s="144">
        <v>998591</v>
      </c>
      <c r="E54" s="145">
        <v>973287</v>
      </c>
      <c r="F54" s="145">
        <v>969348</v>
      </c>
      <c r="G54" s="145">
        <v>957134</v>
      </c>
      <c r="H54" s="146">
        <v>955967</v>
      </c>
      <c r="I54" s="144">
        <v>42624</v>
      </c>
      <c r="J54" s="147">
        <v>4.4587313160391524</v>
      </c>
      <c r="K54"/>
      <c r="L54"/>
      <c r="M54"/>
      <c r="N54"/>
      <c r="O54"/>
      <c r="P54"/>
    </row>
    <row r="55" spans="1:16" s="111" customFormat="1" ht="18" customHeight="1" x14ac:dyDescent="0.2">
      <c r="A55" s="103" t="s">
        <v>184</v>
      </c>
      <c r="B55" s="104"/>
      <c r="C55" s="128"/>
      <c r="D55" s="116"/>
      <c r="E55" s="115"/>
      <c r="F55" s="115"/>
      <c r="G55" s="115"/>
      <c r="H55" s="141"/>
      <c r="I55" s="138"/>
      <c r="J55" s="139"/>
      <c r="K55"/>
      <c r="L55"/>
      <c r="M55"/>
      <c r="N55"/>
      <c r="O55"/>
      <c r="P55"/>
    </row>
    <row r="56" spans="1:16" s="111" customFormat="1" ht="17.100000000000001" customHeight="1" x14ac:dyDescent="0.2">
      <c r="A56" s="112" t="s">
        <v>105</v>
      </c>
      <c r="B56" s="113"/>
      <c r="C56" s="114">
        <v>100</v>
      </c>
      <c r="D56" s="116">
        <v>8192</v>
      </c>
      <c r="E56" s="115">
        <v>8076</v>
      </c>
      <c r="F56" s="115">
        <v>8185</v>
      </c>
      <c r="G56" s="115">
        <v>8297</v>
      </c>
      <c r="H56" s="141">
        <v>8497</v>
      </c>
      <c r="I56" s="116">
        <v>-305</v>
      </c>
      <c r="J56" s="117">
        <v>-3.5895021772390256</v>
      </c>
      <c r="K56"/>
      <c r="L56"/>
      <c r="M56"/>
      <c r="N56"/>
      <c r="O56"/>
      <c r="P56"/>
    </row>
    <row r="57" spans="1:16" s="111" customFormat="1" ht="14.45" customHeight="1" x14ac:dyDescent="0.2">
      <c r="A57" s="121" t="s">
        <v>106</v>
      </c>
      <c r="B57" s="120" t="s">
        <v>107</v>
      </c>
      <c r="C57" s="114">
        <v>40.72265625</v>
      </c>
      <c r="D57" s="116">
        <v>3336</v>
      </c>
      <c r="E57" s="115">
        <v>3300</v>
      </c>
      <c r="F57" s="115">
        <v>3378</v>
      </c>
      <c r="G57" s="115">
        <v>3372</v>
      </c>
      <c r="H57" s="141">
        <v>3433</v>
      </c>
      <c r="I57" s="116">
        <v>-97</v>
      </c>
      <c r="J57" s="117">
        <v>-2.8255170404893679</v>
      </c>
    </row>
    <row r="58" spans="1:16" s="111" customFormat="1" ht="14.45" customHeight="1" x14ac:dyDescent="0.2">
      <c r="A58" s="121"/>
      <c r="B58" s="120" t="s">
        <v>108</v>
      </c>
      <c r="C58" s="114">
        <v>59.27734375</v>
      </c>
      <c r="D58" s="116">
        <v>4856</v>
      </c>
      <c r="E58" s="115">
        <v>4776</v>
      </c>
      <c r="F58" s="115">
        <v>4807</v>
      </c>
      <c r="G58" s="115">
        <v>4925</v>
      </c>
      <c r="H58" s="141">
        <v>5064</v>
      </c>
      <c r="I58" s="116">
        <v>-208</v>
      </c>
      <c r="J58" s="117">
        <v>-4.1074249605055293</v>
      </c>
    </row>
    <row r="59" spans="1:16" s="111" customFormat="1" ht="14.45" customHeight="1" x14ac:dyDescent="0.2">
      <c r="A59" s="119" t="s">
        <v>106</v>
      </c>
      <c r="B59" s="122" t="s">
        <v>109</v>
      </c>
      <c r="C59" s="114">
        <v>10.58349609375</v>
      </c>
      <c r="D59" s="116">
        <v>867</v>
      </c>
      <c r="E59" s="115">
        <v>741</v>
      </c>
      <c r="F59" s="115">
        <v>714</v>
      </c>
      <c r="G59" s="115">
        <v>716</v>
      </c>
      <c r="H59" s="141">
        <v>754</v>
      </c>
      <c r="I59" s="116">
        <v>113</v>
      </c>
      <c r="J59" s="117">
        <v>14.986737400530505</v>
      </c>
    </row>
    <row r="60" spans="1:16" s="111" customFormat="1" ht="14.45" customHeight="1" x14ac:dyDescent="0.2">
      <c r="A60" s="119"/>
      <c r="B60" s="122" t="s">
        <v>110</v>
      </c>
      <c r="C60" s="114">
        <v>41.7236328125</v>
      </c>
      <c r="D60" s="116">
        <v>3418</v>
      </c>
      <c r="E60" s="115">
        <v>3462</v>
      </c>
      <c r="F60" s="115">
        <v>3536</v>
      </c>
      <c r="G60" s="115">
        <v>3609</v>
      </c>
      <c r="H60" s="141">
        <v>3775</v>
      </c>
      <c r="I60" s="116">
        <v>-357</v>
      </c>
      <c r="J60" s="117">
        <v>-9.4569536423841054</v>
      </c>
    </row>
    <row r="61" spans="1:16" s="111" customFormat="1" ht="14.45" customHeight="1" x14ac:dyDescent="0.2">
      <c r="A61" s="119"/>
      <c r="B61" s="122" t="s">
        <v>111</v>
      </c>
      <c r="C61" s="114">
        <v>25.67138671875</v>
      </c>
      <c r="D61" s="116">
        <v>2103</v>
      </c>
      <c r="E61" s="115">
        <v>2127</v>
      </c>
      <c r="F61" s="115">
        <v>2149</v>
      </c>
      <c r="G61" s="115">
        <v>2216</v>
      </c>
      <c r="H61" s="141">
        <v>2254</v>
      </c>
      <c r="I61" s="116">
        <v>-151</v>
      </c>
      <c r="J61" s="117">
        <v>-6.6992014196983138</v>
      </c>
    </row>
    <row r="62" spans="1:16" s="111" customFormat="1" ht="14.45" customHeight="1" x14ac:dyDescent="0.2">
      <c r="A62" s="121"/>
      <c r="B62" s="122" t="s">
        <v>112</v>
      </c>
      <c r="C62" s="114">
        <v>22.021484375</v>
      </c>
      <c r="D62" s="116">
        <v>1804</v>
      </c>
      <c r="E62" s="115">
        <v>1746</v>
      </c>
      <c r="F62" s="115">
        <v>1786</v>
      </c>
      <c r="G62" s="115">
        <v>1756</v>
      </c>
      <c r="H62" s="141">
        <v>1714</v>
      </c>
      <c r="I62" s="116">
        <v>90</v>
      </c>
      <c r="J62" s="117">
        <v>5.250875145857643</v>
      </c>
    </row>
    <row r="63" spans="1:16" s="111" customFormat="1" ht="14.45" customHeight="1" x14ac:dyDescent="0.2">
      <c r="A63" s="121"/>
      <c r="B63" s="122" t="s">
        <v>113</v>
      </c>
      <c r="C63" s="114">
        <v>2.64892578125</v>
      </c>
      <c r="D63" s="116">
        <v>217</v>
      </c>
      <c r="E63" s="115">
        <v>214</v>
      </c>
      <c r="F63" s="115">
        <v>219</v>
      </c>
      <c r="G63" s="115">
        <v>215</v>
      </c>
      <c r="H63" s="141">
        <v>192</v>
      </c>
      <c r="I63" s="116">
        <v>25</v>
      </c>
      <c r="J63" s="117">
        <v>13.020833333333334</v>
      </c>
    </row>
    <row r="64" spans="1:16" s="111" customFormat="1" ht="14.45" customHeight="1" x14ac:dyDescent="0.2">
      <c r="A64" s="121" t="s">
        <v>114</v>
      </c>
      <c r="B64" s="120" t="s">
        <v>117</v>
      </c>
      <c r="C64" s="114">
        <v>96.91162109375</v>
      </c>
      <c r="D64" s="116">
        <v>7939</v>
      </c>
      <c r="E64" s="115">
        <v>7833</v>
      </c>
      <c r="F64" s="115">
        <v>7933</v>
      </c>
      <c r="G64" s="115">
        <v>8064</v>
      </c>
      <c r="H64" s="141">
        <v>8265</v>
      </c>
      <c r="I64" s="116">
        <v>-326</v>
      </c>
      <c r="J64" s="117">
        <v>-3.9443436176648516</v>
      </c>
    </row>
    <row r="65" spans="1:10" s="111" customFormat="1" ht="14.45" customHeight="1" x14ac:dyDescent="0.2">
      <c r="A65" s="124"/>
      <c r="B65" s="125" t="s">
        <v>118</v>
      </c>
      <c r="C65" s="126">
        <v>2.978515625</v>
      </c>
      <c r="D65" s="144">
        <v>244</v>
      </c>
      <c r="E65" s="145">
        <v>234</v>
      </c>
      <c r="F65" s="145">
        <v>241</v>
      </c>
      <c r="G65" s="145">
        <v>223</v>
      </c>
      <c r="H65" s="146">
        <v>220</v>
      </c>
      <c r="I65" s="144">
        <v>24</v>
      </c>
      <c r="J65" s="147">
        <v>10.909090909090908</v>
      </c>
    </row>
    <row r="66" spans="1:10" s="152" customFormat="1" ht="11.25" customHeight="1" x14ac:dyDescent="0.15">
      <c r="B66" s="148"/>
      <c r="C66" s="148"/>
      <c r="D66" s="149"/>
      <c r="E66" s="149"/>
      <c r="F66" s="149"/>
      <c r="G66" s="150"/>
      <c r="H66" s="149"/>
      <c r="I66" s="149"/>
      <c r="J66" s="151" t="s">
        <v>46</v>
      </c>
    </row>
    <row r="67" spans="1:10" s="152" customFormat="1" ht="11.25" customHeight="1" x14ac:dyDescent="0.15">
      <c r="A67" s="153" t="s">
        <v>123</v>
      </c>
      <c r="B67" s="154"/>
      <c r="C67" s="154"/>
      <c r="D67" s="155"/>
      <c r="E67" s="154"/>
      <c r="F67" s="154"/>
      <c r="G67" s="154"/>
      <c r="H67" s="154"/>
      <c r="I67" s="154"/>
      <c r="J67" s="154"/>
    </row>
    <row r="68" spans="1:10" ht="17.25" customHeight="1" x14ac:dyDescent="0.2">
      <c r="A68" s="567" t="s">
        <v>124</v>
      </c>
      <c r="B68" s="568"/>
      <c r="C68" s="568"/>
      <c r="D68" s="568"/>
      <c r="E68" s="568"/>
      <c r="F68" s="568"/>
      <c r="G68" s="568"/>
      <c r="H68" s="568"/>
      <c r="I68" s="568"/>
      <c r="J68" s="568"/>
    </row>
    <row r="69" spans="1:10" ht="21" customHeight="1" x14ac:dyDescent="0.2">
      <c r="A69" s="567"/>
      <c r="B69" s="568"/>
      <c r="C69" s="568"/>
      <c r="D69" s="568"/>
      <c r="E69" s="568"/>
      <c r="F69" s="568"/>
      <c r="G69" s="568"/>
      <c r="H69" s="568"/>
      <c r="I69" s="568"/>
      <c r="J69" s="568"/>
    </row>
    <row r="70" spans="1:10" ht="12.75" customHeight="1" x14ac:dyDescent="0.2">
      <c r="A70" s="245"/>
      <c r="B70" s="245"/>
      <c r="C70" s="246"/>
      <c r="D70" s="247"/>
      <c r="E70" s="247"/>
      <c r="F70" s="247"/>
      <c r="G70" s="247"/>
      <c r="H70" s="247"/>
      <c r="I70" s="247"/>
      <c r="J70" s="248"/>
    </row>
    <row r="71" spans="1:10" ht="12.75" customHeight="1" x14ac:dyDescent="0.2">
      <c r="A71" s="245"/>
      <c r="B71" s="245"/>
      <c r="C71" s="246"/>
      <c r="D71" s="247"/>
      <c r="E71" s="247"/>
      <c r="F71" s="247"/>
      <c r="G71" s="247"/>
      <c r="H71" s="247"/>
      <c r="I71" s="247"/>
      <c r="J71" s="248"/>
    </row>
    <row r="72" spans="1:10" ht="12.75" customHeight="1" x14ac:dyDescent="0.2"/>
  </sheetData>
  <mergeCells count="14">
    <mergeCell ref="G8:G9"/>
    <mergeCell ref="H8:H9"/>
    <mergeCell ref="A68:J68"/>
    <mergeCell ref="A69:J69"/>
    <mergeCell ref="A3:J3"/>
    <mergeCell ref="A4:J4"/>
    <mergeCell ref="A5:D5"/>
    <mergeCell ref="A7:B10"/>
    <mergeCell ref="C7:C10"/>
    <mergeCell ref="D7:H7"/>
    <mergeCell ref="I7:J8"/>
    <mergeCell ref="D8:D9"/>
    <mergeCell ref="E8:E9"/>
    <mergeCell ref="F8:F9"/>
  </mergeCells>
  <printOptions horizontalCentered="1"/>
  <pageMargins left="0.7" right="0.7" top="0.75" bottom="0.75" header="0.3" footer="0.3"/>
  <pageSetup paperSize="9" scale="73"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Q55"/>
  <sheetViews>
    <sheetView showGridLines="0" zoomScaleNormal="100" workbookViewId="0"/>
  </sheetViews>
  <sheetFormatPr baseColWidth="10" defaultColWidth="7.75" defaultRowHeight="15.95" customHeight="1" x14ac:dyDescent="0.2"/>
  <cols>
    <col min="1" max="3" width="3.25" style="98" customWidth="1"/>
    <col min="4" max="4" width="22.625" style="98" customWidth="1"/>
    <col min="5" max="5" width="5.875" style="156" customWidth="1"/>
    <col min="6" max="11" width="8.5" style="157" customWidth="1"/>
    <col min="12" max="12" width="8.5" style="158" customWidth="1"/>
    <col min="13" max="13" width="8.5" style="98" customWidth="1"/>
    <col min="14" max="16384" width="7.75" style="98"/>
  </cols>
  <sheetData>
    <row r="1" spans="1:17" s="92" customFormat="1" ht="36.75" customHeight="1" x14ac:dyDescent="0.2">
      <c r="A1" s="89"/>
      <c r="B1" s="89"/>
      <c r="C1" s="89"/>
      <c r="D1" s="90"/>
      <c r="E1" s="249"/>
      <c r="F1" s="91"/>
      <c r="G1" s="91"/>
      <c r="H1" s="91"/>
      <c r="I1" s="90"/>
      <c r="J1" s="90"/>
      <c r="K1" s="90"/>
      <c r="L1" s="15" t="s">
        <v>6</v>
      </c>
    </row>
    <row r="2" spans="1:17" s="92" customFormat="1" ht="11.25" customHeight="1" x14ac:dyDescent="0.2">
      <c r="A2" s="93"/>
      <c r="B2" s="93"/>
      <c r="C2" s="93"/>
      <c r="D2" s="94"/>
      <c r="E2" s="251"/>
      <c r="F2" s="94"/>
      <c r="G2" s="94"/>
      <c r="H2" s="94"/>
      <c r="I2" s="94"/>
      <c r="J2" s="94"/>
      <c r="K2" s="94"/>
      <c r="L2" s="94"/>
    </row>
    <row r="3" spans="1:17" s="95" customFormat="1" ht="20.100000000000001" customHeight="1" x14ac:dyDescent="0.2">
      <c r="A3" s="570" t="s">
        <v>328</v>
      </c>
      <c r="B3" s="570"/>
      <c r="C3" s="570"/>
      <c r="D3" s="570"/>
      <c r="E3" s="570"/>
      <c r="F3" s="570"/>
      <c r="G3" s="570"/>
      <c r="H3" s="570"/>
      <c r="I3" s="570"/>
      <c r="J3" s="570"/>
      <c r="K3" s="570"/>
      <c r="L3" s="570"/>
    </row>
    <row r="4" spans="1:17" s="95" customFormat="1" ht="12" customHeight="1" x14ac:dyDescent="0.2">
      <c r="A4" s="571" t="s">
        <v>93</v>
      </c>
      <c r="B4" s="571"/>
      <c r="C4" s="571"/>
      <c r="D4" s="571"/>
      <c r="E4" s="571"/>
      <c r="F4" s="571"/>
      <c r="G4" s="571"/>
      <c r="H4" s="571"/>
      <c r="I4" s="571"/>
      <c r="J4" s="571"/>
      <c r="K4" s="571"/>
      <c r="L4" s="571"/>
    </row>
    <row r="5" spans="1:17" s="95" customFormat="1" ht="12" customHeight="1" x14ac:dyDescent="0.2">
      <c r="A5" s="572" t="s">
        <v>58</v>
      </c>
      <c r="B5" s="572"/>
      <c r="C5" s="572"/>
      <c r="D5" s="572"/>
      <c r="E5" s="572"/>
      <c r="F5" s="572"/>
      <c r="G5" s="253"/>
      <c r="H5" s="253"/>
      <c r="I5" s="253"/>
      <c r="J5" s="253"/>
      <c r="K5" s="253"/>
      <c r="L5" s="253"/>
    </row>
    <row r="6" spans="1:17" s="95" customFormat="1" ht="11.25" customHeight="1" x14ac:dyDescent="0.2">
      <c r="A6" s="228"/>
      <c r="B6" s="228"/>
      <c r="C6" s="228"/>
      <c r="D6" s="228"/>
      <c r="E6" s="228"/>
      <c r="F6" s="228"/>
      <c r="G6" s="228"/>
      <c r="H6" s="228"/>
      <c r="I6" s="228"/>
      <c r="J6" s="228"/>
      <c r="K6" s="228"/>
      <c r="L6" s="228"/>
    </row>
    <row r="7" spans="1:17" s="92" customFormat="1" ht="12" customHeight="1" x14ac:dyDescent="0.2">
      <c r="A7" s="575" t="s">
        <v>94</v>
      </c>
      <c r="B7" s="576"/>
      <c r="C7" s="576"/>
      <c r="D7" s="576"/>
      <c r="E7" s="581" t="s">
        <v>95</v>
      </c>
      <c r="F7" s="584" t="s">
        <v>327</v>
      </c>
      <c r="G7" s="585"/>
      <c r="H7" s="585"/>
      <c r="I7" s="585"/>
      <c r="J7" s="586"/>
      <c r="K7" s="587" t="s">
        <v>181</v>
      </c>
      <c r="L7" s="588"/>
      <c r="M7" s="97"/>
      <c r="N7" s="97"/>
      <c r="O7" s="97"/>
      <c r="P7" s="97"/>
      <c r="Q7" s="97"/>
    </row>
    <row r="8" spans="1:17" ht="21.75" customHeight="1" x14ac:dyDescent="0.2">
      <c r="A8" s="577"/>
      <c r="B8" s="578"/>
      <c r="C8" s="578"/>
      <c r="D8" s="578"/>
      <c r="E8" s="582"/>
      <c r="F8" s="591" t="s">
        <v>98</v>
      </c>
      <c r="G8" s="591" t="s">
        <v>99</v>
      </c>
      <c r="H8" s="591" t="s">
        <v>100</v>
      </c>
      <c r="I8" s="591" t="s">
        <v>101</v>
      </c>
      <c r="J8" s="591" t="s">
        <v>102</v>
      </c>
      <c r="K8" s="589"/>
      <c r="L8" s="590"/>
    </row>
    <row r="9" spans="1:17" ht="12" customHeight="1" x14ac:dyDescent="0.2">
      <c r="A9" s="577"/>
      <c r="B9" s="578"/>
      <c r="C9" s="578"/>
      <c r="D9" s="578"/>
      <c r="E9" s="582"/>
      <c r="F9" s="592"/>
      <c r="G9" s="592"/>
      <c r="H9" s="592"/>
      <c r="I9" s="592"/>
      <c r="J9" s="592"/>
      <c r="K9" s="99" t="s">
        <v>103</v>
      </c>
      <c r="L9" s="100" t="s">
        <v>104</v>
      </c>
    </row>
    <row r="10" spans="1:17" ht="12" customHeight="1" x14ac:dyDescent="0.2">
      <c r="A10" s="579"/>
      <c r="B10" s="580"/>
      <c r="C10" s="580"/>
      <c r="D10" s="580"/>
      <c r="E10" s="583"/>
      <c r="F10" s="101">
        <v>1</v>
      </c>
      <c r="G10" s="101">
        <v>2</v>
      </c>
      <c r="H10" s="101">
        <v>3</v>
      </c>
      <c r="I10" s="101">
        <v>4</v>
      </c>
      <c r="J10" s="101">
        <v>5</v>
      </c>
      <c r="K10" s="101">
        <v>6</v>
      </c>
      <c r="L10" s="101">
        <v>7</v>
      </c>
      <c r="M10" s="102"/>
    </row>
    <row r="11" spans="1:17" s="111" customFormat="1" ht="18" customHeight="1" x14ac:dyDescent="0.2">
      <c r="A11" s="256" t="s">
        <v>105</v>
      </c>
      <c r="B11" s="257"/>
      <c r="C11" s="257"/>
      <c r="D11" s="258"/>
      <c r="E11" s="286">
        <v>100</v>
      </c>
      <c r="F11" s="116">
        <v>7349</v>
      </c>
      <c r="G11" s="115">
        <v>7183</v>
      </c>
      <c r="H11" s="115">
        <v>7293</v>
      </c>
      <c r="I11" s="115">
        <v>7401</v>
      </c>
      <c r="J11" s="141">
        <v>7514</v>
      </c>
      <c r="K11" s="115">
        <v>-165</v>
      </c>
      <c r="L11" s="117">
        <v>-2.1959009848283206</v>
      </c>
    </row>
    <row r="12" spans="1:17" s="111" customFormat="1" ht="24" customHeight="1" x14ac:dyDescent="0.2">
      <c r="A12" s="605" t="s">
        <v>186</v>
      </c>
      <c r="B12" s="606"/>
      <c r="C12" s="606"/>
      <c r="D12" s="607"/>
      <c r="E12" s="114">
        <v>40.454483603211322</v>
      </c>
      <c r="F12" s="116">
        <v>2973</v>
      </c>
      <c r="G12" s="115">
        <v>2920</v>
      </c>
      <c r="H12" s="115">
        <v>3010</v>
      </c>
      <c r="I12" s="115">
        <v>3040</v>
      </c>
      <c r="J12" s="141">
        <v>3054</v>
      </c>
      <c r="K12" s="115">
        <v>-81</v>
      </c>
      <c r="L12" s="117">
        <v>-2.6522593320235757</v>
      </c>
    </row>
    <row r="13" spans="1:17" s="111" customFormat="1" ht="15" customHeight="1" x14ac:dyDescent="0.2">
      <c r="A13" s="121"/>
      <c r="B13" s="608" t="s">
        <v>108</v>
      </c>
      <c r="C13" s="608"/>
      <c r="E13" s="114">
        <v>59.545516396788678</v>
      </c>
      <c r="F13" s="116">
        <v>4376</v>
      </c>
      <c r="G13" s="115">
        <v>4263</v>
      </c>
      <c r="H13" s="115">
        <v>4283</v>
      </c>
      <c r="I13" s="115">
        <v>4361</v>
      </c>
      <c r="J13" s="141">
        <v>4460</v>
      </c>
      <c r="K13" s="115">
        <v>-84</v>
      </c>
      <c r="L13" s="117">
        <v>-1.883408071748879</v>
      </c>
    </row>
    <row r="14" spans="1:17" s="111" customFormat="1" ht="22.5" customHeight="1" x14ac:dyDescent="0.2">
      <c r="A14" s="605" t="s">
        <v>187</v>
      </c>
      <c r="B14" s="606"/>
      <c r="C14" s="606"/>
      <c r="D14" s="607"/>
      <c r="E14" s="114">
        <v>11.117158797115254</v>
      </c>
      <c r="F14" s="116">
        <v>817</v>
      </c>
      <c r="G14" s="115">
        <v>659</v>
      </c>
      <c r="H14" s="115">
        <v>665</v>
      </c>
      <c r="I14" s="115">
        <v>669</v>
      </c>
      <c r="J14" s="141">
        <v>719</v>
      </c>
      <c r="K14" s="115">
        <v>98</v>
      </c>
      <c r="L14" s="117">
        <v>13.630041724617524</v>
      </c>
    </row>
    <row r="15" spans="1:17" s="111" customFormat="1" ht="15" customHeight="1" x14ac:dyDescent="0.2">
      <c r="A15" s="121"/>
      <c r="B15" s="120"/>
      <c r="C15" s="259" t="s">
        <v>107</v>
      </c>
      <c r="E15" s="114">
        <v>41.248470012239899</v>
      </c>
      <c r="F15" s="116">
        <v>337</v>
      </c>
      <c r="G15" s="115">
        <v>272</v>
      </c>
      <c r="H15" s="115">
        <v>284</v>
      </c>
      <c r="I15" s="115">
        <v>276</v>
      </c>
      <c r="J15" s="141">
        <v>281</v>
      </c>
      <c r="K15" s="115">
        <v>56</v>
      </c>
      <c r="L15" s="117">
        <v>19.9288256227758</v>
      </c>
    </row>
    <row r="16" spans="1:17" s="111" customFormat="1" ht="15" customHeight="1" x14ac:dyDescent="0.2">
      <c r="A16" s="121"/>
      <c r="B16" s="120"/>
      <c r="C16" s="259" t="s">
        <v>108</v>
      </c>
      <c r="E16" s="114">
        <v>58.751529987760101</v>
      </c>
      <c r="F16" s="116">
        <v>480</v>
      </c>
      <c r="G16" s="115">
        <v>387</v>
      </c>
      <c r="H16" s="115">
        <v>381</v>
      </c>
      <c r="I16" s="115">
        <v>393</v>
      </c>
      <c r="J16" s="141">
        <v>438</v>
      </c>
      <c r="K16" s="115">
        <v>42</v>
      </c>
      <c r="L16" s="117">
        <v>9.5890410958904102</v>
      </c>
    </row>
    <row r="17" spans="1:12" s="111" customFormat="1" ht="15" customHeight="1" x14ac:dyDescent="0.2">
      <c r="A17" s="121"/>
      <c r="B17" s="122" t="s">
        <v>110</v>
      </c>
      <c r="C17" s="259"/>
      <c r="E17" s="114">
        <v>41.012382637093481</v>
      </c>
      <c r="F17" s="116">
        <v>3014</v>
      </c>
      <c r="G17" s="115">
        <v>3040</v>
      </c>
      <c r="H17" s="115">
        <v>3068</v>
      </c>
      <c r="I17" s="115">
        <v>3136</v>
      </c>
      <c r="J17" s="141">
        <v>3222</v>
      </c>
      <c r="K17" s="115">
        <v>-208</v>
      </c>
      <c r="L17" s="117">
        <v>-6.4556176288019866</v>
      </c>
    </row>
    <row r="18" spans="1:12" s="111" customFormat="1" ht="15" customHeight="1" x14ac:dyDescent="0.2">
      <c r="A18" s="121"/>
      <c r="B18" s="120"/>
      <c r="C18" s="259" t="s">
        <v>107</v>
      </c>
      <c r="E18" s="114">
        <v>35.799601857996016</v>
      </c>
      <c r="F18" s="116">
        <v>1079</v>
      </c>
      <c r="G18" s="115">
        <v>1103</v>
      </c>
      <c r="H18" s="115">
        <v>1129</v>
      </c>
      <c r="I18" s="115">
        <v>1143</v>
      </c>
      <c r="J18" s="141">
        <v>1189</v>
      </c>
      <c r="K18" s="115">
        <v>-110</v>
      </c>
      <c r="L18" s="117">
        <v>-9.2514718250630779</v>
      </c>
    </row>
    <row r="19" spans="1:12" s="111" customFormat="1" ht="15" customHeight="1" x14ac:dyDescent="0.2">
      <c r="A19" s="121"/>
      <c r="B19" s="120"/>
      <c r="C19" s="259" t="s">
        <v>108</v>
      </c>
      <c r="E19" s="114">
        <v>64.200398142003976</v>
      </c>
      <c r="F19" s="116">
        <v>1935</v>
      </c>
      <c r="G19" s="115">
        <v>1937</v>
      </c>
      <c r="H19" s="115">
        <v>1939</v>
      </c>
      <c r="I19" s="115">
        <v>1993</v>
      </c>
      <c r="J19" s="141">
        <v>2033</v>
      </c>
      <c r="K19" s="115">
        <v>-98</v>
      </c>
      <c r="L19" s="117">
        <v>-4.8204623708804721</v>
      </c>
    </row>
    <row r="20" spans="1:12" s="111" customFormat="1" ht="15" customHeight="1" x14ac:dyDescent="0.2">
      <c r="A20" s="121"/>
      <c r="B20" s="122" t="s">
        <v>111</v>
      </c>
      <c r="C20" s="259"/>
      <c r="E20" s="114">
        <v>25.52728262348619</v>
      </c>
      <c r="F20" s="116">
        <v>1876</v>
      </c>
      <c r="G20" s="115">
        <v>1898</v>
      </c>
      <c r="H20" s="115">
        <v>1921</v>
      </c>
      <c r="I20" s="115">
        <v>1988</v>
      </c>
      <c r="J20" s="141">
        <v>2022</v>
      </c>
      <c r="K20" s="115">
        <v>-146</v>
      </c>
      <c r="L20" s="117">
        <v>-7.220573689416419</v>
      </c>
    </row>
    <row r="21" spans="1:12" s="111" customFormat="1" ht="15" customHeight="1" x14ac:dyDescent="0.2">
      <c r="A21" s="121"/>
      <c r="B21" s="120"/>
      <c r="C21" s="259" t="s">
        <v>107</v>
      </c>
      <c r="E21" s="114">
        <v>34.808102345415776</v>
      </c>
      <c r="F21" s="116">
        <v>653</v>
      </c>
      <c r="G21" s="115">
        <v>674</v>
      </c>
      <c r="H21" s="115">
        <v>705</v>
      </c>
      <c r="I21" s="115">
        <v>728</v>
      </c>
      <c r="J21" s="141">
        <v>732</v>
      </c>
      <c r="K21" s="115">
        <v>-79</v>
      </c>
      <c r="L21" s="117">
        <v>-10.792349726775956</v>
      </c>
    </row>
    <row r="22" spans="1:12" s="111" customFormat="1" ht="15" customHeight="1" x14ac:dyDescent="0.2">
      <c r="A22" s="121"/>
      <c r="B22" s="120"/>
      <c r="C22" s="259" t="s">
        <v>108</v>
      </c>
      <c r="E22" s="114">
        <v>65.191897654584224</v>
      </c>
      <c r="F22" s="116">
        <v>1223</v>
      </c>
      <c r="G22" s="115">
        <v>1224</v>
      </c>
      <c r="H22" s="115">
        <v>1216</v>
      </c>
      <c r="I22" s="115">
        <v>1260</v>
      </c>
      <c r="J22" s="141">
        <v>1290</v>
      </c>
      <c r="K22" s="115">
        <v>-67</v>
      </c>
      <c r="L22" s="117">
        <v>-5.1937984496124034</v>
      </c>
    </row>
    <row r="23" spans="1:12" s="111" customFormat="1" ht="15" customHeight="1" x14ac:dyDescent="0.2">
      <c r="A23" s="121"/>
      <c r="B23" s="122" t="s">
        <v>112</v>
      </c>
      <c r="C23" s="259"/>
      <c r="E23" s="114">
        <v>22.343175942305077</v>
      </c>
      <c r="F23" s="116">
        <v>1642</v>
      </c>
      <c r="G23" s="115">
        <v>1586</v>
      </c>
      <c r="H23" s="115">
        <v>1639</v>
      </c>
      <c r="I23" s="115">
        <v>1608</v>
      </c>
      <c r="J23" s="141">
        <v>1551</v>
      </c>
      <c r="K23" s="115">
        <v>91</v>
      </c>
      <c r="L23" s="117">
        <v>5.8671824629271434</v>
      </c>
    </row>
    <row r="24" spans="1:12" s="111" customFormat="1" ht="15" customHeight="1" x14ac:dyDescent="0.2">
      <c r="A24" s="121"/>
      <c r="B24" s="120"/>
      <c r="C24" s="259" t="s">
        <v>107</v>
      </c>
      <c r="E24" s="114">
        <v>55.054811205846526</v>
      </c>
      <c r="F24" s="116">
        <v>904</v>
      </c>
      <c r="G24" s="115">
        <v>871</v>
      </c>
      <c r="H24" s="115">
        <v>892</v>
      </c>
      <c r="I24" s="115">
        <v>893</v>
      </c>
      <c r="J24" s="141">
        <v>852</v>
      </c>
      <c r="K24" s="115">
        <v>52</v>
      </c>
      <c r="L24" s="117">
        <v>6.103286384976526</v>
      </c>
    </row>
    <row r="25" spans="1:12" s="111" customFormat="1" ht="15" customHeight="1" x14ac:dyDescent="0.2">
      <c r="A25" s="121"/>
      <c r="B25" s="120"/>
      <c r="C25" s="259" t="s">
        <v>108</v>
      </c>
      <c r="E25" s="114">
        <v>44.945188794153474</v>
      </c>
      <c r="F25" s="116">
        <v>738</v>
      </c>
      <c r="G25" s="115">
        <v>715</v>
      </c>
      <c r="H25" s="115">
        <v>747</v>
      </c>
      <c r="I25" s="115">
        <v>715</v>
      </c>
      <c r="J25" s="141">
        <v>699</v>
      </c>
      <c r="K25" s="115">
        <v>39</v>
      </c>
      <c r="L25" s="117">
        <v>5.5793991416309012</v>
      </c>
    </row>
    <row r="26" spans="1:12" s="111" customFormat="1" ht="15" customHeight="1" x14ac:dyDescent="0.2">
      <c r="A26" s="121"/>
      <c r="C26" s="122" t="s">
        <v>188</v>
      </c>
      <c r="D26" s="111" t="s">
        <v>189</v>
      </c>
      <c r="E26" s="114">
        <v>2.7758878759014833</v>
      </c>
      <c r="F26" s="116">
        <v>204</v>
      </c>
      <c r="G26" s="115">
        <v>206</v>
      </c>
      <c r="H26" s="115">
        <v>207</v>
      </c>
      <c r="I26" s="115">
        <v>197</v>
      </c>
      <c r="J26" s="141">
        <v>178</v>
      </c>
      <c r="K26" s="115">
        <v>26</v>
      </c>
      <c r="L26" s="117">
        <v>14.606741573033707</v>
      </c>
    </row>
    <row r="27" spans="1:12" s="111" customFormat="1" ht="15" customHeight="1" x14ac:dyDescent="0.2">
      <c r="A27" s="121"/>
      <c r="B27" s="120"/>
      <c r="D27" s="260" t="s">
        <v>107</v>
      </c>
      <c r="E27" s="114">
        <v>53.431372549019606</v>
      </c>
      <c r="F27" s="116">
        <v>109</v>
      </c>
      <c r="G27" s="115">
        <v>100</v>
      </c>
      <c r="H27" s="115">
        <v>95</v>
      </c>
      <c r="I27" s="115">
        <v>98</v>
      </c>
      <c r="J27" s="141">
        <v>92</v>
      </c>
      <c r="K27" s="115">
        <v>17</v>
      </c>
      <c r="L27" s="117">
        <v>18.478260869565219</v>
      </c>
    </row>
    <row r="28" spans="1:12" s="111" customFormat="1" ht="15" customHeight="1" x14ac:dyDescent="0.2">
      <c r="A28" s="121"/>
      <c r="B28" s="120"/>
      <c r="D28" s="260" t="s">
        <v>108</v>
      </c>
      <c r="E28" s="114">
        <v>46.568627450980394</v>
      </c>
      <c r="F28" s="116">
        <v>95</v>
      </c>
      <c r="G28" s="115">
        <v>106</v>
      </c>
      <c r="H28" s="115">
        <v>112</v>
      </c>
      <c r="I28" s="115">
        <v>99</v>
      </c>
      <c r="J28" s="141">
        <v>86</v>
      </c>
      <c r="K28" s="115">
        <v>9</v>
      </c>
      <c r="L28" s="117">
        <v>10.465116279069768</v>
      </c>
    </row>
    <row r="29" spans="1:12" s="111" customFormat="1" ht="24" customHeight="1" x14ac:dyDescent="0.2">
      <c r="A29" s="605" t="s">
        <v>190</v>
      </c>
      <c r="B29" s="606"/>
      <c r="C29" s="606"/>
      <c r="D29" s="607"/>
      <c r="E29" s="114">
        <v>97.196897537079877</v>
      </c>
      <c r="F29" s="116">
        <v>7143</v>
      </c>
      <c r="G29" s="115">
        <v>6985</v>
      </c>
      <c r="H29" s="115">
        <v>7087</v>
      </c>
      <c r="I29" s="115">
        <v>7214</v>
      </c>
      <c r="J29" s="141">
        <v>7323</v>
      </c>
      <c r="K29" s="115">
        <v>-180</v>
      </c>
      <c r="L29" s="117">
        <v>-2.4580090126997134</v>
      </c>
    </row>
    <row r="30" spans="1:12" s="111" customFormat="1" ht="15" customHeight="1" x14ac:dyDescent="0.2">
      <c r="A30" s="121"/>
      <c r="B30" s="120"/>
      <c r="C30" s="259" t="s">
        <v>107</v>
      </c>
      <c r="E30" s="114">
        <v>39.927201455970881</v>
      </c>
      <c r="F30" s="116">
        <v>2852</v>
      </c>
      <c r="G30" s="115">
        <v>2805</v>
      </c>
      <c r="H30" s="115">
        <v>2888</v>
      </c>
      <c r="I30" s="115">
        <v>2930</v>
      </c>
      <c r="J30" s="141">
        <v>2943</v>
      </c>
      <c r="K30" s="115">
        <v>-91</v>
      </c>
      <c r="L30" s="117">
        <v>-3.0920829085966699</v>
      </c>
    </row>
    <row r="31" spans="1:12" s="111" customFormat="1" ht="15" customHeight="1" x14ac:dyDescent="0.2">
      <c r="A31" s="121"/>
      <c r="B31" s="120"/>
      <c r="C31" s="259" t="s">
        <v>108</v>
      </c>
      <c r="E31" s="114">
        <v>60.072798544029119</v>
      </c>
      <c r="F31" s="116">
        <v>4291</v>
      </c>
      <c r="G31" s="115">
        <v>4180</v>
      </c>
      <c r="H31" s="115">
        <v>4199</v>
      </c>
      <c r="I31" s="115">
        <v>4284</v>
      </c>
      <c r="J31" s="141">
        <v>4380</v>
      </c>
      <c r="K31" s="115">
        <v>-89</v>
      </c>
      <c r="L31" s="117">
        <v>-2.0319634703196345</v>
      </c>
    </row>
    <row r="32" spans="1:12" s="111" customFormat="1" ht="15" customHeight="1" x14ac:dyDescent="0.2">
      <c r="A32" s="121"/>
      <c r="B32" s="120" t="s">
        <v>118</v>
      </c>
      <c r="C32" s="259"/>
      <c r="E32" s="114">
        <v>2.6262076472989522</v>
      </c>
      <c r="F32" s="115">
        <v>193</v>
      </c>
      <c r="G32" s="115">
        <v>186</v>
      </c>
      <c r="H32" s="115">
        <v>194</v>
      </c>
      <c r="I32" s="115">
        <v>174</v>
      </c>
      <c r="J32" s="141">
        <v>176</v>
      </c>
      <c r="K32" s="115">
        <v>17</v>
      </c>
      <c r="L32" s="117">
        <v>9.6590909090909083</v>
      </c>
    </row>
    <row r="33" spans="1:12" s="111" customFormat="1" ht="15" customHeight="1" x14ac:dyDescent="0.2">
      <c r="A33" s="121"/>
      <c r="B33" s="120"/>
      <c r="C33" s="259" t="s">
        <v>107</v>
      </c>
      <c r="E33" s="114">
        <v>58.549222797927463</v>
      </c>
      <c r="F33" s="115">
        <v>113</v>
      </c>
      <c r="G33" s="115">
        <v>108</v>
      </c>
      <c r="H33" s="115">
        <v>115</v>
      </c>
      <c r="I33" s="115">
        <v>103</v>
      </c>
      <c r="J33" s="141">
        <v>101</v>
      </c>
      <c r="K33" s="115">
        <v>12</v>
      </c>
      <c r="L33" s="117">
        <v>11.881188118811881</v>
      </c>
    </row>
    <row r="34" spans="1:12" s="111" customFormat="1" ht="15" customHeight="1" x14ac:dyDescent="0.2">
      <c r="A34" s="121"/>
      <c r="B34" s="120"/>
      <c r="C34" s="259" t="s">
        <v>108</v>
      </c>
      <c r="E34" s="114">
        <v>41.450777202072537</v>
      </c>
      <c r="F34" s="115">
        <v>80</v>
      </c>
      <c r="G34" s="115">
        <v>78</v>
      </c>
      <c r="H34" s="115">
        <v>79</v>
      </c>
      <c r="I34" s="115">
        <v>71</v>
      </c>
      <c r="J34" s="141">
        <v>75</v>
      </c>
      <c r="K34" s="115">
        <v>5</v>
      </c>
      <c r="L34" s="117">
        <v>6.666666666666667</v>
      </c>
    </row>
    <row r="35" spans="1:12" s="111" customFormat="1" ht="24" customHeight="1" x14ac:dyDescent="0.2">
      <c r="A35" s="605" t="s">
        <v>193</v>
      </c>
      <c r="B35" s="606"/>
      <c r="C35" s="606"/>
      <c r="D35" s="607"/>
      <c r="E35" s="114">
        <v>11.008300449040686</v>
      </c>
      <c r="F35" s="115">
        <v>809</v>
      </c>
      <c r="G35" s="115">
        <v>694</v>
      </c>
      <c r="H35" s="115">
        <v>681</v>
      </c>
      <c r="I35" s="115">
        <v>699</v>
      </c>
      <c r="J35" s="115">
        <v>747</v>
      </c>
      <c r="K35" s="319">
        <v>62</v>
      </c>
      <c r="L35" s="320">
        <v>8.2998661311914326</v>
      </c>
    </row>
    <row r="36" spans="1:12" s="111" customFormat="1" ht="15" customHeight="1" x14ac:dyDescent="0.2">
      <c r="A36" s="121"/>
      <c r="B36" s="120"/>
      <c r="C36" s="259" t="s">
        <v>107</v>
      </c>
      <c r="E36" s="114">
        <v>40.667490729295423</v>
      </c>
      <c r="F36" s="115">
        <v>329</v>
      </c>
      <c r="G36" s="115">
        <v>282</v>
      </c>
      <c r="H36" s="115">
        <v>279</v>
      </c>
      <c r="I36" s="115">
        <v>289</v>
      </c>
      <c r="J36" s="115">
        <v>305</v>
      </c>
      <c r="K36" s="319">
        <v>24</v>
      </c>
      <c r="L36" s="117">
        <v>7.8688524590163933</v>
      </c>
    </row>
    <row r="37" spans="1:12" s="111" customFormat="1" ht="15" customHeight="1" x14ac:dyDescent="0.2">
      <c r="A37" s="121"/>
      <c r="B37" s="120"/>
      <c r="C37" s="259" t="s">
        <v>108</v>
      </c>
      <c r="E37" s="114">
        <v>59.332509270704577</v>
      </c>
      <c r="F37" s="115">
        <v>480</v>
      </c>
      <c r="G37" s="115">
        <v>412</v>
      </c>
      <c r="H37" s="115">
        <v>402</v>
      </c>
      <c r="I37" s="115">
        <v>410</v>
      </c>
      <c r="J37" s="141">
        <v>442</v>
      </c>
      <c r="K37" s="115">
        <v>38</v>
      </c>
      <c r="L37" s="117">
        <v>8.5972850678733028</v>
      </c>
    </row>
    <row r="38" spans="1:12" s="111" customFormat="1" ht="15" customHeight="1" x14ac:dyDescent="0.2">
      <c r="A38" s="121"/>
      <c r="B38" s="120" t="s">
        <v>329</v>
      </c>
      <c r="C38" s="259"/>
      <c r="E38" s="114">
        <v>64.961219213498438</v>
      </c>
      <c r="F38" s="115">
        <v>4774</v>
      </c>
      <c r="G38" s="115">
        <v>4735</v>
      </c>
      <c r="H38" s="115">
        <v>4775</v>
      </c>
      <c r="I38" s="115">
        <v>4808</v>
      </c>
      <c r="J38" s="141">
        <v>4798</v>
      </c>
      <c r="K38" s="115">
        <v>-24</v>
      </c>
      <c r="L38" s="117">
        <v>-0.50020842017507294</v>
      </c>
    </row>
    <row r="39" spans="1:12" s="111" customFormat="1" ht="15" customHeight="1" x14ac:dyDescent="0.2">
      <c r="A39" s="121"/>
      <c r="B39" s="120"/>
      <c r="C39" s="259" t="s">
        <v>107</v>
      </c>
      <c r="E39" s="114">
        <v>39.73607038123167</v>
      </c>
      <c r="F39" s="116">
        <v>1897</v>
      </c>
      <c r="G39" s="115">
        <v>1899</v>
      </c>
      <c r="H39" s="115">
        <v>1957</v>
      </c>
      <c r="I39" s="115">
        <v>1959</v>
      </c>
      <c r="J39" s="141">
        <v>1928</v>
      </c>
      <c r="K39" s="115">
        <v>-31</v>
      </c>
      <c r="L39" s="117">
        <v>-1.607883817427386</v>
      </c>
    </row>
    <row r="40" spans="1:12" s="111" customFormat="1" ht="15" customHeight="1" x14ac:dyDescent="0.2">
      <c r="A40" s="121"/>
      <c r="B40" s="120"/>
      <c r="C40" s="259" t="s">
        <v>108</v>
      </c>
      <c r="E40" s="114">
        <v>60.26392961876833</v>
      </c>
      <c r="F40" s="116">
        <v>2877</v>
      </c>
      <c r="G40" s="115">
        <v>2836</v>
      </c>
      <c r="H40" s="115">
        <v>2818</v>
      </c>
      <c r="I40" s="115">
        <v>2849</v>
      </c>
      <c r="J40" s="141">
        <v>2870</v>
      </c>
      <c r="K40" s="115">
        <v>7</v>
      </c>
      <c r="L40" s="117">
        <v>0.24390243902439024</v>
      </c>
    </row>
    <row r="41" spans="1:12" s="111" customFormat="1" ht="15" customHeight="1" x14ac:dyDescent="0.2">
      <c r="A41" s="121"/>
      <c r="B41" s="321" t="s">
        <v>491</v>
      </c>
      <c r="C41" s="259"/>
      <c r="E41" s="114">
        <v>6.9941488637909917</v>
      </c>
      <c r="F41" s="116">
        <v>514</v>
      </c>
      <c r="G41" s="115">
        <v>503</v>
      </c>
      <c r="H41" s="115">
        <v>516</v>
      </c>
      <c r="I41" s="115">
        <v>513</v>
      </c>
      <c r="J41" s="141">
        <v>538</v>
      </c>
      <c r="K41" s="115">
        <v>-24</v>
      </c>
      <c r="L41" s="117">
        <v>-4.4609665427509295</v>
      </c>
    </row>
    <row r="42" spans="1:12" s="111" customFormat="1" ht="15" customHeight="1" x14ac:dyDescent="0.2">
      <c r="A42" s="121"/>
      <c r="B42" s="120"/>
      <c r="C42" s="269" t="s">
        <v>107</v>
      </c>
      <c r="D42" s="183"/>
      <c r="E42" s="114">
        <v>47.47081712062257</v>
      </c>
      <c r="F42" s="116">
        <v>244</v>
      </c>
      <c r="G42" s="115">
        <v>229</v>
      </c>
      <c r="H42" s="115">
        <v>236</v>
      </c>
      <c r="I42" s="115">
        <v>234</v>
      </c>
      <c r="J42" s="141">
        <v>244</v>
      </c>
      <c r="K42" s="115">
        <v>0</v>
      </c>
      <c r="L42" s="117">
        <v>0</v>
      </c>
    </row>
    <row r="43" spans="1:12" s="111" customFormat="1" ht="15" customHeight="1" x14ac:dyDescent="0.2">
      <c r="A43" s="121"/>
      <c r="B43" s="120"/>
      <c r="C43" s="269" t="s">
        <v>108</v>
      </c>
      <c r="D43" s="183"/>
      <c r="E43" s="114">
        <v>52.52918287937743</v>
      </c>
      <c r="F43" s="116">
        <v>270</v>
      </c>
      <c r="G43" s="115">
        <v>274</v>
      </c>
      <c r="H43" s="115">
        <v>280</v>
      </c>
      <c r="I43" s="115">
        <v>279</v>
      </c>
      <c r="J43" s="141">
        <v>294</v>
      </c>
      <c r="K43" s="115">
        <v>-24</v>
      </c>
      <c r="L43" s="117">
        <v>-8.1632653061224492</v>
      </c>
    </row>
    <row r="44" spans="1:12" s="111" customFormat="1" ht="15" customHeight="1" x14ac:dyDescent="0.2">
      <c r="A44" s="121"/>
      <c r="B44" s="120" t="s">
        <v>206</v>
      </c>
      <c r="C44" s="269"/>
      <c r="D44" s="183"/>
      <c r="E44" s="114">
        <v>17.036331473669886</v>
      </c>
      <c r="F44" s="116">
        <v>1252</v>
      </c>
      <c r="G44" s="115">
        <v>1251</v>
      </c>
      <c r="H44" s="115">
        <v>1321</v>
      </c>
      <c r="I44" s="115">
        <v>1381</v>
      </c>
      <c r="J44" s="141">
        <v>1431</v>
      </c>
      <c r="K44" s="115">
        <v>-179</v>
      </c>
      <c r="L44" s="117">
        <v>-12.508735150244584</v>
      </c>
    </row>
    <row r="45" spans="1:12" s="111" customFormat="1" ht="15" customHeight="1" x14ac:dyDescent="0.2">
      <c r="A45" s="121"/>
      <c r="B45" s="120"/>
      <c r="C45" s="269" t="s">
        <v>107</v>
      </c>
      <c r="D45" s="183"/>
      <c r="E45" s="114">
        <v>40.175718849840258</v>
      </c>
      <c r="F45" s="116">
        <v>503</v>
      </c>
      <c r="G45" s="115">
        <v>510</v>
      </c>
      <c r="H45" s="115">
        <v>538</v>
      </c>
      <c r="I45" s="115">
        <v>558</v>
      </c>
      <c r="J45" s="141">
        <v>577</v>
      </c>
      <c r="K45" s="115">
        <v>-74</v>
      </c>
      <c r="L45" s="117">
        <v>-12.824956672443674</v>
      </c>
    </row>
    <row r="46" spans="1:12" s="111" customFormat="1" ht="15" customHeight="1" x14ac:dyDescent="0.2">
      <c r="A46" s="124"/>
      <c r="B46" s="125"/>
      <c r="C46" s="261" t="s">
        <v>108</v>
      </c>
      <c r="D46" s="262"/>
      <c r="E46" s="126">
        <v>59.824281150159742</v>
      </c>
      <c r="F46" s="144">
        <v>749</v>
      </c>
      <c r="G46" s="145">
        <v>741</v>
      </c>
      <c r="H46" s="145">
        <v>783</v>
      </c>
      <c r="I46" s="145">
        <v>823</v>
      </c>
      <c r="J46" s="146">
        <v>854</v>
      </c>
      <c r="K46" s="145">
        <v>-105</v>
      </c>
      <c r="L46" s="147">
        <v>-12.295081967213115</v>
      </c>
    </row>
    <row r="47" spans="1:12" s="270" customFormat="1" ht="11.25" customHeight="1" x14ac:dyDescent="0.2">
      <c r="B47" s="271"/>
      <c r="C47" s="271"/>
      <c r="D47" s="272"/>
      <c r="E47" s="272"/>
      <c r="F47" s="273"/>
      <c r="G47" s="273"/>
      <c r="H47" s="273"/>
      <c r="I47" s="273"/>
      <c r="J47" s="273"/>
      <c r="K47" s="273"/>
      <c r="L47" s="151" t="s">
        <v>46</v>
      </c>
    </row>
    <row r="48" spans="1:12" s="152" customFormat="1" ht="12.75" customHeight="1" x14ac:dyDescent="0.15">
      <c r="A48" s="153" t="s">
        <v>207</v>
      </c>
      <c r="B48" s="193"/>
      <c r="C48" s="193"/>
      <c r="D48" s="193"/>
      <c r="E48" s="274"/>
      <c r="F48" s="275"/>
      <c r="G48" s="275"/>
      <c r="H48" s="275"/>
      <c r="I48" s="275"/>
      <c r="J48" s="275"/>
      <c r="K48" s="275"/>
      <c r="L48" s="277"/>
    </row>
    <row r="49" spans="1:12" ht="11.25" x14ac:dyDescent="0.2">
      <c r="A49" s="278" t="s">
        <v>330</v>
      </c>
      <c r="B49" s="193"/>
      <c r="C49" s="193"/>
      <c r="D49" s="193"/>
      <c r="E49" s="274"/>
      <c r="F49" s="275"/>
      <c r="G49" s="275"/>
      <c r="H49" s="275"/>
      <c r="I49" s="275"/>
      <c r="J49" s="275"/>
      <c r="K49" s="275"/>
      <c r="L49" s="277"/>
    </row>
    <row r="50" spans="1:12" ht="14.25" customHeight="1" x14ac:dyDescent="0.2">
      <c r="A50" s="536" t="s">
        <v>492</v>
      </c>
      <c r="B50" s="193"/>
      <c r="C50" s="193"/>
      <c r="D50" s="193"/>
      <c r="E50" s="274"/>
      <c r="F50" s="275"/>
      <c r="G50" s="275"/>
      <c r="H50" s="275"/>
      <c r="I50" s="275"/>
      <c r="J50" s="275"/>
      <c r="K50" s="275"/>
      <c r="L50" s="277"/>
    </row>
    <row r="51" spans="1:12" ht="18.75" customHeight="1" x14ac:dyDescent="0.2">
      <c r="A51" s="567" t="s">
        <v>211</v>
      </c>
      <c r="B51" s="567"/>
      <c r="C51" s="567"/>
      <c r="D51" s="567"/>
      <c r="E51" s="567"/>
      <c r="F51" s="567"/>
      <c r="G51" s="567"/>
      <c r="H51" s="567"/>
      <c r="I51" s="567"/>
      <c r="J51" s="567"/>
      <c r="K51" s="567"/>
      <c r="L51" s="567"/>
    </row>
    <row r="52" spans="1:12" ht="11.25" x14ac:dyDescent="0.2">
      <c r="A52" s="567" t="s">
        <v>212</v>
      </c>
      <c r="B52" s="567"/>
      <c r="C52" s="567"/>
      <c r="D52" s="567"/>
      <c r="E52" s="567"/>
      <c r="F52" s="567"/>
      <c r="G52" s="567"/>
      <c r="H52" s="567"/>
      <c r="I52" s="567"/>
      <c r="J52" s="567"/>
      <c r="K52" s="567"/>
      <c r="L52" s="567"/>
    </row>
    <row r="53" spans="1:12" ht="11.25" x14ac:dyDescent="0.2">
      <c r="A53" s="620"/>
      <c r="B53" s="620"/>
      <c r="C53" s="620"/>
      <c r="D53" s="620"/>
      <c r="E53" s="620"/>
      <c r="F53" s="620"/>
      <c r="G53" s="620"/>
      <c r="H53" s="620"/>
      <c r="I53" s="620"/>
      <c r="J53" s="620"/>
      <c r="K53" s="620"/>
      <c r="L53" s="620"/>
    </row>
    <row r="54" spans="1:12" ht="21" customHeight="1" x14ac:dyDescent="0.2">
      <c r="A54" s="603"/>
      <c r="B54" s="603"/>
      <c r="C54" s="603"/>
      <c r="D54" s="603"/>
      <c r="E54" s="603"/>
      <c r="F54" s="603"/>
      <c r="G54" s="603"/>
      <c r="H54" s="603"/>
      <c r="I54" s="603"/>
      <c r="J54" s="603"/>
      <c r="K54" s="603"/>
      <c r="L54" s="603"/>
    </row>
    <row r="55" spans="1:12" ht="12.75" customHeight="1" x14ac:dyDescent="0.2"/>
  </sheetData>
  <mergeCells count="21">
    <mergeCell ref="A35:D35"/>
    <mergeCell ref="A51:L51"/>
    <mergeCell ref="A52:L52"/>
    <mergeCell ref="A53:L53"/>
    <mergeCell ref="A54:L54"/>
    <mergeCell ref="A29:D29"/>
    <mergeCell ref="A3:L3"/>
    <mergeCell ref="A4:L4"/>
    <mergeCell ref="A5:F5"/>
    <mergeCell ref="A7:D10"/>
    <mergeCell ref="E7:E10"/>
    <mergeCell ref="F7:J7"/>
    <mergeCell ref="K7:L8"/>
    <mergeCell ref="F8:F9"/>
    <mergeCell ref="G8:G9"/>
    <mergeCell ref="H8:H9"/>
    <mergeCell ref="I8:I9"/>
    <mergeCell ref="J8:J9"/>
    <mergeCell ref="A12:D12"/>
    <mergeCell ref="B13:C13"/>
    <mergeCell ref="A14:D14"/>
  </mergeCells>
  <printOptions horizontalCentered="1"/>
  <pageMargins left="0.7" right="0.7" top="0.75" bottom="0.75" header="0.3" footer="0.3"/>
  <pageSetup paperSize="9" scale="8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O42"/>
  <sheetViews>
    <sheetView showGridLines="0" zoomScaleNormal="100" workbookViewId="0"/>
  </sheetViews>
  <sheetFormatPr baseColWidth="10" defaultColWidth="7.75" defaultRowHeight="15.95" customHeight="1" x14ac:dyDescent="0.2"/>
  <cols>
    <col min="1" max="1" width="7.625" style="98" customWidth="1"/>
    <col min="2" max="2" width="42.625" style="98" customWidth="1"/>
    <col min="3" max="3" width="5.875" style="156" customWidth="1"/>
    <col min="4" max="9" width="8.5" style="157" customWidth="1"/>
    <col min="10" max="10" width="8.5" style="158" customWidth="1"/>
    <col min="11" max="11" width="8.5" style="98" customWidth="1"/>
    <col min="12" max="16384" width="7.75" style="98"/>
  </cols>
  <sheetData>
    <row r="1" spans="1:15" s="92" customFormat="1" ht="36.75" customHeight="1" x14ac:dyDescent="0.2">
      <c r="A1" s="89"/>
      <c r="B1" s="90"/>
      <c r="C1" s="249"/>
      <c r="D1" s="91"/>
      <c r="E1" s="91"/>
      <c r="F1" s="91"/>
      <c r="G1" s="90"/>
      <c r="H1" s="90"/>
      <c r="I1" s="90"/>
      <c r="J1" s="15" t="s">
        <v>6</v>
      </c>
    </row>
    <row r="2" spans="1:15" s="92" customFormat="1" ht="11.25" customHeight="1" x14ac:dyDescent="0.2">
      <c r="A2" s="93"/>
      <c r="B2" s="94"/>
      <c r="C2" s="251"/>
      <c r="D2" s="94"/>
      <c r="E2" s="94"/>
      <c r="F2" s="94"/>
      <c r="G2" s="94"/>
      <c r="H2" s="94"/>
      <c r="I2" s="94"/>
      <c r="J2" s="94"/>
    </row>
    <row r="3" spans="1:15" s="95" customFormat="1" ht="20.100000000000001" customHeight="1" x14ac:dyDescent="0.2">
      <c r="A3" s="570" t="s">
        <v>331</v>
      </c>
      <c r="B3" s="570"/>
      <c r="C3" s="570"/>
      <c r="D3" s="570"/>
      <c r="E3" s="570"/>
      <c r="F3" s="570"/>
      <c r="G3" s="570"/>
      <c r="H3" s="570"/>
      <c r="I3" s="570"/>
      <c r="J3" s="570"/>
    </row>
    <row r="4" spans="1:15" s="95" customFormat="1" ht="12" customHeight="1" x14ac:dyDescent="0.2">
      <c r="A4" s="571" t="s">
        <v>93</v>
      </c>
      <c r="B4" s="571"/>
      <c r="C4" s="571"/>
      <c r="D4" s="571"/>
      <c r="E4" s="571"/>
      <c r="F4" s="571"/>
      <c r="G4" s="571"/>
      <c r="H4" s="571"/>
      <c r="I4" s="571"/>
      <c r="J4" s="571"/>
    </row>
    <row r="5" spans="1:15" s="95" customFormat="1" ht="12" customHeight="1" x14ac:dyDescent="0.2">
      <c r="A5" s="572" t="s">
        <v>58</v>
      </c>
      <c r="B5" s="572"/>
      <c r="C5" s="572"/>
      <c r="D5" s="572"/>
      <c r="E5" s="253"/>
      <c r="F5" s="253"/>
      <c r="G5" s="253"/>
      <c r="H5" s="253"/>
      <c r="I5" s="253"/>
      <c r="J5" s="253"/>
    </row>
    <row r="6" spans="1:15" s="95" customFormat="1" ht="11.25" customHeight="1" x14ac:dyDescent="0.2">
      <c r="A6" s="228"/>
      <c r="B6" s="229"/>
      <c r="C6" s="229"/>
      <c r="D6" s="229"/>
      <c r="E6" s="229"/>
      <c r="F6" s="229"/>
      <c r="G6" s="229"/>
      <c r="H6" s="229"/>
      <c r="I6" s="229"/>
      <c r="J6" s="229"/>
    </row>
    <row r="7" spans="1:15" s="92" customFormat="1" ht="12" customHeight="1" x14ac:dyDescent="0.2">
      <c r="A7" s="587" t="s">
        <v>214</v>
      </c>
      <c r="B7" s="588"/>
      <c r="C7" s="581" t="s">
        <v>95</v>
      </c>
      <c r="D7" s="584" t="s">
        <v>327</v>
      </c>
      <c r="E7" s="585"/>
      <c r="F7" s="585"/>
      <c r="G7" s="585"/>
      <c r="H7" s="586"/>
      <c r="I7" s="587" t="s">
        <v>181</v>
      </c>
      <c r="J7" s="588"/>
      <c r="K7" s="97"/>
      <c r="L7" s="97"/>
      <c r="M7" s="97"/>
      <c r="N7" s="97"/>
      <c r="O7" s="97"/>
    </row>
    <row r="8" spans="1:15" ht="21.75" customHeight="1" x14ac:dyDescent="0.2">
      <c r="A8" s="615"/>
      <c r="B8" s="616"/>
      <c r="C8" s="582"/>
      <c r="D8" s="591" t="s">
        <v>98</v>
      </c>
      <c r="E8" s="591" t="s">
        <v>99</v>
      </c>
      <c r="F8" s="591" t="s">
        <v>100</v>
      </c>
      <c r="G8" s="591" t="s">
        <v>101</v>
      </c>
      <c r="H8" s="591" t="s">
        <v>102</v>
      </c>
      <c r="I8" s="589"/>
      <c r="J8" s="590"/>
    </row>
    <row r="9" spans="1:15" ht="12" customHeight="1" x14ac:dyDescent="0.2">
      <c r="A9" s="615"/>
      <c r="B9" s="616"/>
      <c r="C9" s="582"/>
      <c r="D9" s="592"/>
      <c r="E9" s="592"/>
      <c r="F9" s="592"/>
      <c r="G9" s="592"/>
      <c r="H9" s="592"/>
      <c r="I9" s="99" t="s">
        <v>103</v>
      </c>
      <c r="J9" s="100" t="s">
        <v>104</v>
      </c>
    </row>
    <row r="10" spans="1:15" ht="12" customHeight="1" x14ac:dyDescent="0.2">
      <c r="A10" s="284"/>
      <c r="B10" s="285"/>
      <c r="C10" s="583"/>
      <c r="D10" s="101">
        <v>1</v>
      </c>
      <c r="E10" s="101">
        <v>2</v>
      </c>
      <c r="F10" s="101">
        <v>3</v>
      </c>
      <c r="G10" s="101">
        <v>4</v>
      </c>
      <c r="H10" s="101">
        <v>5</v>
      </c>
      <c r="I10" s="101">
        <v>6</v>
      </c>
      <c r="J10" s="101">
        <v>7</v>
      </c>
      <c r="K10" s="102"/>
    </row>
    <row r="11" spans="1:15" s="193" customFormat="1" ht="24.95" customHeight="1" x14ac:dyDescent="0.2">
      <c r="A11" s="617" t="s">
        <v>105</v>
      </c>
      <c r="B11" s="618"/>
      <c r="C11" s="286">
        <v>100</v>
      </c>
      <c r="D11" s="116">
        <v>7349</v>
      </c>
      <c r="E11" s="115">
        <v>7183</v>
      </c>
      <c r="F11" s="115">
        <v>7293</v>
      </c>
      <c r="G11" s="115">
        <v>7401</v>
      </c>
      <c r="H11" s="141">
        <v>7514</v>
      </c>
      <c r="I11" s="116">
        <v>-165</v>
      </c>
      <c r="J11" s="117">
        <v>-2.1959009848283206</v>
      </c>
    </row>
    <row r="12" spans="1:15" s="111" customFormat="1" ht="24.95" customHeight="1" x14ac:dyDescent="0.2">
      <c r="A12" s="194" t="s">
        <v>133</v>
      </c>
      <c r="B12" s="195" t="s">
        <v>134</v>
      </c>
      <c r="C12" s="114">
        <v>3.0208191590692612</v>
      </c>
      <c r="D12" s="116">
        <v>222</v>
      </c>
      <c r="E12" s="115">
        <v>218</v>
      </c>
      <c r="F12" s="115">
        <v>231</v>
      </c>
      <c r="G12" s="115">
        <v>248</v>
      </c>
      <c r="H12" s="141">
        <v>239</v>
      </c>
      <c r="I12" s="116">
        <v>-17</v>
      </c>
      <c r="J12" s="117">
        <v>-7.1129707112970708</v>
      </c>
    </row>
    <row r="13" spans="1:15" s="111" customFormat="1" ht="24.95" customHeight="1" x14ac:dyDescent="0.2">
      <c r="A13" s="194" t="s">
        <v>135</v>
      </c>
      <c r="B13" s="200" t="s">
        <v>215</v>
      </c>
      <c r="C13" s="114">
        <v>1.3199074704041367</v>
      </c>
      <c r="D13" s="116">
        <v>97</v>
      </c>
      <c r="E13" s="115">
        <v>104</v>
      </c>
      <c r="F13" s="115">
        <v>112</v>
      </c>
      <c r="G13" s="115">
        <v>102</v>
      </c>
      <c r="H13" s="141">
        <v>102</v>
      </c>
      <c r="I13" s="116">
        <v>-5</v>
      </c>
      <c r="J13" s="117">
        <v>-4.9019607843137258</v>
      </c>
    </row>
    <row r="14" spans="1:15" s="288" customFormat="1" ht="24.95" customHeight="1" x14ac:dyDescent="0.2">
      <c r="A14" s="194" t="s">
        <v>216</v>
      </c>
      <c r="B14" s="200" t="s">
        <v>138</v>
      </c>
      <c r="C14" s="114">
        <v>6.5042862974554359</v>
      </c>
      <c r="D14" s="116">
        <v>478</v>
      </c>
      <c r="E14" s="115">
        <v>476</v>
      </c>
      <c r="F14" s="115">
        <v>489</v>
      </c>
      <c r="G14" s="115">
        <v>509</v>
      </c>
      <c r="H14" s="141">
        <v>510</v>
      </c>
      <c r="I14" s="116">
        <v>-32</v>
      </c>
      <c r="J14" s="117">
        <v>-6.2745098039215685</v>
      </c>
      <c r="K14" s="111"/>
      <c r="L14" s="111"/>
      <c r="M14" s="111"/>
      <c r="N14" s="111"/>
      <c r="O14" s="111"/>
    </row>
    <row r="15" spans="1:15" s="111" customFormat="1" ht="24.95" customHeight="1" x14ac:dyDescent="0.2">
      <c r="A15" s="194" t="s">
        <v>217</v>
      </c>
      <c r="B15" s="200" t="s">
        <v>218</v>
      </c>
      <c r="C15" s="114">
        <v>1.9322356783235815</v>
      </c>
      <c r="D15" s="116">
        <v>142</v>
      </c>
      <c r="E15" s="115">
        <v>144</v>
      </c>
      <c r="F15" s="115">
        <v>158</v>
      </c>
      <c r="G15" s="115">
        <v>169</v>
      </c>
      <c r="H15" s="141">
        <v>174</v>
      </c>
      <c r="I15" s="116">
        <v>-32</v>
      </c>
      <c r="J15" s="117">
        <v>-18.390804597701148</v>
      </c>
    </row>
    <row r="16" spans="1:15" s="288" customFormat="1" ht="24.95" customHeight="1" x14ac:dyDescent="0.2">
      <c r="A16" s="194" t="s">
        <v>219</v>
      </c>
      <c r="B16" s="200" t="s">
        <v>142</v>
      </c>
      <c r="C16" s="114">
        <v>3.5515036059327798</v>
      </c>
      <c r="D16" s="116">
        <v>261</v>
      </c>
      <c r="E16" s="115">
        <v>256</v>
      </c>
      <c r="F16" s="115">
        <v>256</v>
      </c>
      <c r="G16" s="115">
        <v>266</v>
      </c>
      <c r="H16" s="141">
        <v>259</v>
      </c>
      <c r="I16" s="116">
        <v>2</v>
      </c>
      <c r="J16" s="117">
        <v>0.77220077220077221</v>
      </c>
      <c r="K16" s="111"/>
      <c r="L16" s="111"/>
      <c r="M16" s="111"/>
      <c r="N16" s="111"/>
      <c r="O16" s="111"/>
    </row>
    <row r="17" spans="1:15" s="111" customFormat="1" ht="24.95" customHeight="1" x14ac:dyDescent="0.2">
      <c r="A17" s="194" t="s">
        <v>143</v>
      </c>
      <c r="B17" s="200" t="s">
        <v>221</v>
      </c>
      <c r="C17" s="114">
        <v>1.0205470131990748</v>
      </c>
      <c r="D17" s="116">
        <v>75</v>
      </c>
      <c r="E17" s="115">
        <v>76</v>
      </c>
      <c r="F17" s="115">
        <v>75</v>
      </c>
      <c r="G17" s="115">
        <v>74</v>
      </c>
      <c r="H17" s="141">
        <v>77</v>
      </c>
      <c r="I17" s="116">
        <v>-2</v>
      </c>
      <c r="J17" s="117">
        <v>-2.5974025974025974</v>
      </c>
    </row>
    <row r="18" spans="1:15" s="288" customFormat="1" ht="24.95" customHeight="1" x14ac:dyDescent="0.2">
      <c r="A18" s="202" t="s">
        <v>145</v>
      </c>
      <c r="B18" s="203" t="s">
        <v>146</v>
      </c>
      <c r="C18" s="114">
        <v>6.3273914818342636</v>
      </c>
      <c r="D18" s="116">
        <v>465</v>
      </c>
      <c r="E18" s="115">
        <v>469</v>
      </c>
      <c r="F18" s="115">
        <v>478</v>
      </c>
      <c r="G18" s="115">
        <v>482</v>
      </c>
      <c r="H18" s="141">
        <v>486</v>
      </c>
      <c r="I18" s="116">
        <v>-21</v>
      </c>
      <c r="J18" s="117">
        <v>-4.3209876543209873</v>
      </c>
      <c r="K18" s="111"/>
      <c r="L18" s="111"/>
      <c r="M18" s="111"/>
      <c r="N18" s="111"/>
      <c r="O18" s="111"/>
    </row>
    <row r="19" spans="1:15" s="111" customFormat="1" ht="24.95" customHeight="1" x14ac:dyDescent="0.2">
      <c r="A19" s="194" t="s">
        <v>147</v>
      </c>
      <c r="B19" s="200" t="s">
        <v>148</v>
      </c>
      <c r="C19" s="114">
        <v>18.492311879167232</v>
      </c>
      <c r="D19" s="116">
        <v>1359</v>
      </c>
      <c r="E19" s="115">
        <v>1341</v>
      </c>
      <c r="F19" s="115">
        <v>1284</v>
      </c>
      <c r="G19" s="115">
        <v>1307</v>
      </c>
      <c r="H19" s="141">
        <v>1381</v>
      </c>
      <c r="I19" s="116">
        <v>-22</v>
      </c>
      <c r="J19" s="117">
        <v>-1.5930485155684286</v>
      </c>
    </row>
    <row r="20" spans="1:15" s="288" customFormat="1" ht="24.95" customHeight="1" x14ac:dyDescent="0.2">
      <c r="A20" s="194" t="s">
        <v>149</v>
      </c>
      <c r="B20" s="200" t="s">
        <v>150</v>
      </c>
      <c r="C20" s="114">
        <v>4.068580759286978</v>
      </c>
      <c r="D20" s="116">
        <v>299</v>
      </c>
      <c r="E20" s="115">
        <v>314</v>
      </c>
      <c r="F20" s="115">
        <v>332</v>
      </c>
      <c r="G20" s="115">
        <v>326</v>
      </c>
      <c r="H20" s="141">
        <v>309</v>
      </c>
      <c r="I20" s="116">
        <v>-10</v>
      </c>
      <c r="J20" s="117">
        <v>-3.2362459546925568</v>
      </c>
      <c r="K20" s="111"/>
      <c r="L20" s="111"/>
      <c r="M20" s="111"/>
      <c r="N20" s="111"/>
      <c r="O20" s="111"/>
    </row>
    <row r="21" spans="1:15" s="111" customFormat="1" ht="24.95" customHeight="1" x14ac:dyDescent="0.2">
      <c r="A21" s="202" t="s">
        <v>151</v>
      </c>
      <c r="B21" s="203" t="s">
        <v>152</v>
      </c>
      <c r="C21" s="114">
        <v>16.79140019050211</v>
      </c>
      <c r="D21" s="116">
        <v>1234</v>
      </c>
      <c r="E21" s="115">
        <v>1110</v>
      </c>
      <c r="F21" s="115">
        <v>1094</v>
      </c>
      <c r="G21" s="115">
        <v>1133</v>
      </c>
      <c r="H21" s="141">
        <v>1141</v>
      </c>
      <c r="I21" s="116">
        <v>93</v>
      </c>
      <c r="J21" s="117">
        <v>8.1507449605609121</v>
      </c>
    </row>
    <row r="22" spans="1:15" s="111" customFormat="1" ht="24.95" customHeight="1" x14ac:dyDescent="0.2">
      <c r="A22" s="202" t="s">
        <v>153</v>
      </c>
      <c r="B22" s="200" t="s">
        <v>154</v>
      </c>
      <c r="C22" s="114">
        <v>0.73479384950333382</v>
      </c>
      <c r="D22" s="116">
        <v>54</v>
      </c>
      <c r="E22" s="115">
        <v>53</v>
      </c>
      <c r="F22" s="115">
        <v>59</v>
      </c>
      <c r="G22" s="115">
        <v>55</v>
      </c>
      <c r="H22" s="141">
        <v>63</v>
      </c>
      <c r="I22" s="116">
        <v>-9</v>
      </c>
      <c r="J22" s="117">
        <v>-14.285714285714286</v>
      </c>
    </row>
    <row r="23" spans="1:15" s="111" customFormat="1" ht="24.95" customHeight="1" x14ac:dyDescent="0.2">
      <c r="A23" s="194" t="s">
        <v>155</v>
      </c>
      <c r="B23" s="200" t="s">
        <v>156</v>
      </c>
      <c r="C23" s="114">
        <v>0.73479384950333382</v>
      </c>
      <c r="D23" s="116">
        <v>54</v>
      </c>
      <c r="E23" s="115">
        <v>54</v>
      </c>
      <c r="F23" s="115">
        <v>60</v>
      </c>
      <c r="G23" s="115">
        <v>59</v>
      </c>
      <c r="H23" s="141">
        <v>60</v>
      </c>
      <c r="I23" s="116">
        <v>-6</v>
      </c>
      <c r="J23" s="117">
        <v>-10</v>
      </c>
    </row>
    <row r="24" spans="1:15" s="111" customFormat="1" ht="24.95" customHeight="1" x14ac:dyDescent="0.2">
      <c r="A24" s="194" t="s">
        <v>157</v>
      </c>
      <c r="B24" s="200" t="s">
        <v>222</v>
      </c>
      <c r="C24" s="114">
        <v>6.9941488637909917</v>
      </c>
      <c r="D24" s="116">
        <v>514</v>
      </c>
      <c r="E24" s="115">
        <v>526</v>
      </c>
      <c r="F24" s="115">
        <v>530</v>
      </c>
      <c r="G24" s="115">
        <v>525</v>
      </c>
      <c r="H24" s="141">
        <v>519</v>
      </c>
      <c r="I24" s="116">
        <v>-5</v>
      </c>
      <c r="J24" s="117">
        <v>-0.96339113680154143</v>
      </c>
    </row>
    <row r="25" spans="1:15" s="111" customFormat="1" ht="24.95" customHeight="1" x14ac:dyDescent="0.2">
      <c r="A25" s="194" t="s">
        <v>223</v>
      </c>
      <c r="B25" s="205" t="s">
        <v>160</v>
      </c>
      <c r="C25" s="114">
        <v>9.5659273370526599</v>
      </c>
      <c r="D25" s="116">
        <v>703</v>
      </c>
      <c r="E25" s="115">
        <v>692</v>
      </c>
      <c r="F25" s="115">
        <v>729</v>
      </c>
      <c r="G25" s="115">
        <v>756</v>
      </c>
      <c r="H25" s="141">
        <v>759</v>
      </c>
      <c r="I25" s="116">
        <v>-56</v>
      </c>
      <c r="J25" s="117">
        <v>-7.3781291172595518</v>
      </c>
    </row>
    <row r="26" spans="1:15" s="111" customFormat="1" ht="24.95" customHeight="1" x14ac:dyDescent="0.2">
      <c r="A26" s="202">
        <v>782.78300000000002</v>
      </c>
      <c r="B26" s="204" t="s">
        <v>161</v>
      </c>
      <c r="C26" s="114">
        <v>0.21771669614913594</v>
      </c>
      <c r="D26" s="116">
        <v>16</v>
      </c>
      <c r="E26" s="115">
        <v>21</v>
      </c>
      <c r="F26" s="115">
        <v>30</v>
      </c>
      <c r="G26" s="115">
        <v>27</v>
      </c>
      <c r="H26" s="141">
        <v>29</v>
      </c>
      <c r="I26" s="116">
        <v>-13</v>
      </c>
      <c r="J26" s="117">
        <v>-44.827586206896555</v>
      </c>
    </row>
    <row r="27" spans="1:15" s="111" customFormat="1" ht="24.95" customHeight="1" x14ac:dyDescent="0.2">
      <c r="A27" s="194" t="s">
        <v>162</v>
      </c>
      <c r="B27" s="200" t="s">
        <v>163</v>
      </c>
      <c r="C27" s="114">
        <v>1.8233773302490135</v>
      </c>
      <c r="D27" s="116">
        <v>134</v>
      </c>
      <c r="E27" s="115">
        <v>118</v>
      </c>
      <c r="F27" s="115">
        <v>133</v>
      </c>
      <c r="G27" s="115">
        <v>146</v>
      </c>
      <c r="H27" s="141">
        <v>151</v>
      </c>
      <c r="I27" s="116">
        <v>-17</v>
      </c>
      <c r="J27" s="117">
        <v>-11.258278145695364</v>
      </c>
    </row>
    <row r="28" spans="1:15" s="111" customFormat="1" ht="24.95" customHeight="1" x14ac:dyDescent="0.2">
      <c r="A28" s="194" t="s">
        <v>164</v>
      </c>
      <c r="B28" s="200" t="s">
        <v>165</v>
      </c>
      <c r="C28" s="114">
        <v>1.8914137977956185</v>
      </c>
      <c r="D28" s="116">
        <v>139</v>
      </c>
      <c r="E28" s="115">
        <v>120</v>
      </c>
      <c r="F28" s="115">
        <v>122</v>
      </c>
      <c r="G28" s="115">
        <v>129</v>
      </c>
      <c r="H28" s="141">
        <v>124</v>
      </c>
      <c r="I28" s="116">
        <v>15</v>
      </c>
      <c r="J28" s="117">
        <v>12.096774193548388</v>
      </c>
    </row>
    <row r="29" spans="1:15" s="111" customFormat="1" ht="24.95" customHeight="1" x14ac:dyDescent="0.2">
      <c r="A29" s="194">
        <v>86</v>
      </c>
      <c r="B29" s="200" t="s">
        <v>166</v>
      </c>
      <c r="C29" s="114">
        <v>6.8580759286977822</v>
      </c>
      <c r="D29" s="116">
        <v>504</v>
      </c>
      <c r="E29" s="115">
        <v>505</v>
      </c>
      <c r="F29" s="115">
        <v>503</v>
      </c>
      <c r="G29" s="115">
        <v>507</v>
      </c>
      <c r="H29" s="141">
        <v>510</v>
      </c>
      <c r="I29" s="116">
        <v>-6</v>
      </c>
      <c r="J29" s="117">
        <v>-1.1764705882352942</v>
      </c>
    </row>
    <row r="30" spans="1:15" s="111" customFormat="1" ht="24.95" customHeight="1" x14ac:dyDescent="0.2">
      <c r="A30" s="194">
        <v>87.88</v>
      </c>
      <c r="B30" s="205" t="s">
        <v>167</v>
      </c>
      <c r="C30" s="114">
        <v>4.1910464008708672</v>
      </c>
      <c r="D30" s="116">
        <v>308</v>
      </c>
      <c r="E30" s="115">
        <v>307</v>
      </c>
      <c r="F30" s="115">
        <v>315</v>
      </c>
      <c r="G30" s="115">
        <v>312</v>
      </c>
      <c r="H30" s="141">
        <v>315</v>
      </c>
      <c r="I30" s="116">
        <v>-7</v>
      </c>
      <c r="J30" s="117">
        <v>-2.2222222222222223</v>
      </c>
    </row>
    <row r="31" spans="1:15" s="111" customFormat="1" ht="24.95" customHeight="1" x14ac:dyDescent="0.2">
      <c r="A31" s="194" t="s">
        <v>168</v>
      </c>
      <c r="B31" s="200" t="s">
        <v>169</v>
      </c>
      <c r="C31" s="114">
        <v>10.464008708667846</v>
      </c>
      <c r="D31" s="116">
        <v>769</v>
      </c>
      <c r="E31" s="115">
        <v>755</v>
      </c>
      <c r="F31" s="115">
        <v>792</v>
      </c>
      <c r="G31" s="115">
        <v>778</v>
      </c>
      <c r="H31" s="141">
        <v>816</v>
      </c>
      <c r="I31" s="116">
        <v>-47</v>
      </c>
      <c r="J31" s="117">
        <v>-5.7598039215686274</v>
      </c>
    </row>
    <row r="32" spans="1:15" s="111" customFormat="1" ht="24.95" customHeight="1" x14ac:dyDescent="0.2">
      <c r="A32" s="194"/>
      <c r="B32" s="205" t="s">
        <v>170</v>
      </c>
      <c r="C32" s="114">
        <v>0</v>
      </c>
      <c r="D32" s="116">
        <v>0</v>
      </c>
      <c r="E32" s="115">
        <v>0</v>
      </c>
      <c r="F32" s="115">
        <v>0</v>
      </c>
      <c r="G32" s="115">
        <v>0</v>
      </c>
      <c r="H32" s="141">
        <v>0</v>
      </c>
      <c r="I32" s="116">
        <v>0</v>
      </c>
      <c r="J32" s="117">
        <v>0</v>
      </c>
    </row>
    <row r="33" spans="1:10" s="111" customFormat="1" ht="24.95" customHeight="1" x14ac:dyDescent="0.2">
      <c r="A33" s="206" t="s">
        <v>171</v>
      </c>
      <c r="B33" s="207"/>
      <c r="C33" s="290"/>
      <c r="D33" s="116"/>
      <c r="E33" s="115"/>
      <c r="F33" s="115"/>
      <c r="G33" s="115"/>
      <c r="H33" s="141"/>
      <c r="I33" s="138"/>
      <c r="J33" s="139"/>
    </row>
    <row r="34" spans="1:10" s="111" customFormat="1" ht="24.95" customHeight="1" x14ac:dyDescent="0.2">
      <c r="A34" s="291" t="s">
        <v>133</v>
      </c>
      <c r="B34" s="292" t="s">
        <v>134</v>
      </c>
      <c r="C34" s="114">
        <v>3.0208191590692612</v>
      </c>
      <c r="D34" s="116">
        <v>222</v>
      </c>
      <c r="E34" s="115">
        <v>218</v>
      </c>
      <c r="F34" s="115">
        <v>231</v>
      </c>
      <c r="G34" s="115">
        <v>248</v>
      </c>
      <c r="H34" s="141">
        <v>239</v>
      </c>
      <c r="I34" s="116">
        <v>-17</v>
      </c>
      <c r="J34" s="117">
        <v>-7.1129707112970708</v>
      </c>
    </row>
    <row r="35" spans="1:10" s="111" customFormat="1" ht="24.95" customHeight="1" x14ac:dyDescent="0.2">
      <c r="A35" s="293" t="s">
        <v>172</v>
      </c>
      <c r="B35" s="294" t="s">
        <v>173</v>
      </c>
      <c r="C35" s="114">
        <v>14.151585249693836</v>
      </c>
      <c r="D35" s="116">
        <v>1040</v>
      </c>
      <c r="E35" s="115">
        <v>1049</v>
      </c>
      <c r="F35" s="115">
        <v>1079</v>
      </c>
      <c r="G35" s="115">
        <v>1093</v>
      </c>
      <c r="H35" s="141">
        <v>1098</v>
      </c>
      <c r="I35" s="116">
        <v>-58</v>
      </c>
      <c r="J35" s="117">
        <v>-5.2823315118397085</v>
      </c>
    </row>
    <row r="36" spans="1:10" s="111" customFormat="1" ht="24.95" customHeight="1" x14ac:dyDescent="0.2">
      <c r="A36" s="295" t="s">
        <v>174</v>
      </c>
      <c r="B36" s="296" t="s">
        <v>175</v>
      </c>
      <c r="C36" s="126">
        <v>82.8275955912369</v>
      </c>
      <c r="D36" s="144">
        <v>6087</v>
      </c>
      <c r="E36" s="145">
        <v>5916</v>
      </c>
      <c r="F36" s="145">
        <v>5983</v>
      </c>
      <c r="G36" s="145">
        <v>6060</v>
      </c>
      <c r="H36" s="146">
        <v>6177</v>
      </c>
      <c r="I36" s="144">
        <v>-90</v>
      </c>
      <c r="J36" s="147">
        <v>-1.4570179698882952</v>
      </c>
    </row>
    <row r="37" spans="1:10" s="324" customFormat="1" ht="11.25" customHeight="1" x14ac:dyDescent="0.15">
      <c r="A37" s="322"/>
      <c r="B37" s="323"/>
      <c r="C37" s="323"/>
      <c r="D37" s="150"/>
      <c r="E37" s="150"/>
      <c r="F37" s="150"/>
      <c r="G37" s="150"/>
      <c r="H37" s="150"/>
      <c r="I37" s="150"/>
      <c r="J37" s="218" t="s">
        <v>46</v>
      </c>
    </row>
    <row r="38" spans="1:10" s="288" customFormat="1" ht="12.75" customHeight="1" x14ac:dyDescent="0.15">
      <c r="A38" s="215" t="s">
        <v>123</v>
      </c>
      <c r="B38" s="297"/>
      <c r="C38" s="297"/>
      <c r="D38" s="297"/>
      <c r="E38" s="297"/>
      <c r="F38" s="297"/>
      <c r="G38" s="297"/>
      <c r="H38" s="297"/>
      <c r="I38" s="297"/>
      <c r="J38" s="297"/>
    </row>
    <row r="39" spans="1:10" ht="31.5" customHeight="1" x14ac:dyDescent="0.2">
      <c r="A39" s="614" t="s">
        <v>226</v>
      </c>
      <c r="B39" s="614"/>
      <c r="C39" s="614"/>
      <c r="D39" s="614"/>
      <c r="E39" s="614"/>
      <c r="F39" s="614"/>
      <c r="G39" s="614"/>
      <c r="H39" s="614"/>
      <c r="I39" s="614"/>
      <c r="J39" s="614"/>
    </row>
    <row r="40" spans="1:10" ht="18.75" customHeight="1" x14ac:dyDescent="0.2">
      <c r="A40" s="614"/>
      <c r="B40" s="614"/>
      <c r="C40" s="614"/>
      <c r="D40" s="614"/>
      <c r="E40" s="614"/>
      <c r="F40" s="614"/>
      <c r="G40" s="614"/>
      <c r="H40" s="614"/>
      <c r="I40" s="614"/>
      <c r="J40" s="614"/>
    </row>
    <row r="41" spans="1:10" ht="12.75" customHeight="1" x14ac:dyDescent="0.2">
      <c r="A41" s="245"/>
      <c r="B41" s="183"/>
      <c r="C41" s="246"/>
      <c r="D41" s="247"/>
      <c r="E41" s="247"/>
      <c r="F41" s="247"/>
      <c r="G41" s="247"/>
      <c r="H41" s="247"/>
      <c r="I41" s="247"/>
      <c r="J41" s="248"/>
    </row>
    <row r="42" spans="1:10" ht="15.95" customHeight="1" x14ac:dyDescent="0.2">
      <c r="B42" s="111"/>
    </row>
  </sheetData>
  <mergeCells count="15">
    <mergeCell ref="A11:B11"/>
    <mergeCell ref="A39:J39"/>
    <mergeCell ref="A40:J40"/>
    <mergeCell ref="A3:J3"/>
    <mergeCell ref="A4:J4"/>
    <mergeCell ref="A5:D5"/>
    <mergeCell ref="A7:B9"/>
    <mergeCell ref="C7:C10"/>
    <mergeCell ref="D7:H7"/>
    <mergeCell ref="I7:J8"/>
    <mergeCell ref="D8:D9"/>
    <mergeCell ref="E8:E9"/>
    <mergeCell ref="F8:F9"/>
    <mergeCell ref="G8:G9"/>
    <mergeCell ref="H8:H9"/>
  </mergeCells>
  <printOptions horizontalCentered="1"/>
  <pageMargins left="0.7" right="0.7" top="0.75" bottom="0.75" header="0.3" footer="0.3"/>
  <pageSetup paperSize="9" scale="6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O87"/>
  <sheetViews>
    <sheetView showGridLines="0" zoomScaleNormal="100" workbookViewId="0"/>
  </sheetViews>
  <sheetFormatPr baseColWidth="10" defaultColWidth="7.75" defaultRowHeight="15.95" customHeight="1" x14ac:dyDescent="0.2"/>
  <cols>
    <col min="1" max="1" width="5.875" style="98" customWidth="1"/>
    <col min="2" max="2" width="26" style="98" customWidth="1"/>
    <col min="3" max="3" width="5.875" style="98" customWidth="1"/>
    <col min="4" max="4" width="8.5" style="156" customWidth="1"/>
    <col min="5" max="10" width="8.5" style="157" customWidth="1"/>
    <col min="11" max="11" width="8.5" style="158" customWidth="1"/>
    <col min="12" max="12" width="1.875" style="98" customWidth="1"/>
    <col min="13" max="16384" width="7.75" style="98"/>
  </cols>
  <sheetData>
    <row r="1" spans="1:15" s="92" customFormat="1" ht="36.75" customHeight="1" x14ac:dyDescent="0.2">
      <c r="A1" s="89"/>
      <c r="B1" s="90"/>
      <c r="C1" s="90"/>
      <c r="D1" s="91"/>
      <c r="E1" s="91"/>
      <c r="F1" s="91"/>
      <c r="G1" s="91"/>
      <c r="H1" s="90"/>
      <c r="I1" s="90"/>
      <c r="J1" s="90"/>
      <c r="K1" s="15" t="s">
        <v>6</v>
      </c>
    </row>
    <row r="2" spans="1:15" s="92" customFormat="1" ht="11.25" customHeight="1" x14ac:dyDescent="0.2">
      <c r="A2" s="93"/>
      <c r="B2" s="94"/>
      <c r="C2" s="94"/>
      <c r="D2" s="94"/>
      <c r="E2" s="94"/>
      <c r="F2" s="94"/>
      <c r="G2" s="94"/>
      <c r="H2" s="94"/>
      <c r="I2" s="94"/>
      <c r="J2" s="94"/>
      <c r="K2" s="94"/>
    </row>
    <row r="3" spans="1:15" s="95" customFormat="1" ht="20.100000000000001" customHeight="1" x14ac:dyDescent="0.2">
      <c r="A3" s="570" t="s">
        <v>332</v>
      </c>
      <c r="B3" s="570"/>
      <c r="C3" s="570"/>
      <c r="D3" s="570"/>
      <c r="E3" s="570"/>
      <c r="F3" s="570"/>
      <c r="G3" s="570"/>
      <c r="H3" s="570"/>
      <c r="I3" s="570"/>
      <c r="J3" s="570"/>
      <c r="K3" s="570"/>
    </row>
    <row r="4" spans="1:15" s="95" customFormat="1" ht="12" customHeight="1" x14ac:dyDescent="0.2">
      <c r="A4" s="571" t="s">
        <v>93</v>
      </c>
      <c r="B4" s="571"/>
      <c r="C4" s="571"/>
      <c r="D4" s="571"/>
      <c r="E4" s="571"/>
      <c r="F4" s="571"/>
      <c r="G4" s="571"/>
      <c r="H4" s="571"/>
      <c r="I4" s="571"/>
      <c r="J4" s="571"/>
      <c r="K4" s="571"/>
    </row>
    <row r="5" spans="1:15" s="95" customFormat="1" ht="12" customHeight="1" x14ac:dyDescent="0.2">
      <c r="A5" s="572" t="s">
        <v>58</v>
      </c>
      <c r="B5" s="572"/>
      <c r="C5" s="572"/>
      <c r="D5" s="572"/>
      <c r="E5" s="572"/>
      <c r="F5" s="253"/>
      <c r="G5" s="253"/>
      <c r="H5" s="253"/>
      <c r="I5" s="253"/>
      <c r="J5" s="253"/>
      <c r="K5" s="253"/>
    </row>
    <row r="6" spans="1:15" s="95" customFormat="1" ht="11.25" customHeight="1" x14ac:dyDescent="0.2">
      <c r="A6" s="228"/>
      <c r="B6" s="229"/>
      <c r="C6" s="229"/>
      <c r="D6" s="229"/>
      <c r="E6" s="229"/>
      <c r="F6" s="229"/>
      <c r="G6" s="229"/>
      <c r="H6" s="229"/>
      <c r="I6" s="229"/>
      <c r="J6" s="229"/>
    </row>
    <row r="7" spans="1:15" s="92" customFormat="1" ht="12" customHeight="1" x14ac:dyDescent="0.2">
      <c r="A7" s="587" t="s">
        <v>333</v>
      </c>
      <c r="B7" s="576"/>
      <c r="C7" s="576"/>
      <c r="D7" s="581" t="s">
        <v>95</v>
      </c>
      <c r="E7" s="584" t="s">
        <v>327</v>
      </c>
      <c r="F7" s="585"/>
      <c r="G7" s="585"/>
      <c r="H7" s="585"/>
      <c r="I7" s="586"/>
      <c r="J7" s="587" t="s">
        <v>181</v>
      </c>
      <c r="K7" s="588"/>
      <c r="L7" s="97"/>
      <c r="M7" s="97"/>
      <c r="N7" s="97"/>
      <c r="O7" s="97"/>
    </row>
    <row r="8" spans="1:15" ht="21.75" customHeight="1" x14ac:dyDescent="0.2">
      <c r="A8" s="577"/>
      <c r="B8" s="578"/>
      <c r="C8" s="578"/>
      <c r="D8" s="582"/>
      <c r="E8" s="591" t="s">
        <v>98</v>
      </c>
      <c r="F8" s="591" t="s">
        <v>99</v>
      </c>
      <c r="G8" s="591" t="s">
        <v>100</v>
      </c>
      <c r="H8" s="591" t="s">
        <v>101</v>
      </c>
      <c r="I8" s="591" t="s">
        <v>102</v>
      </c>
      <c r="J8" s="589"/>
      <c r="K8" s="590"/>
    </row>
    <row r="9" spans="1:15" ht="12" customHeight="1" x14ac:dyDescent="0.2">
      <c r="A9" s="577"/>
      <c r="B9" s="578"/>
      <c r="C9" s="578"/>
      <c r="D9" s="582"/>
      <c r="E9" s="592"/>
      <c r="F9" s="592"/>
      <c r="G9" s="592"/>
      <c r="H9" s="592"/>
      <c r="I9" s="592"/>
      <c r="J9" s="99" t="s">
        <v>103</v>
      </c>
      <c r="K9" s="100" t="s">
        <v>104</v>
      </c>
    </row>
    <row r="10" spans="1:15" ht="12" customHeight="1" x14ac:dyDescent="0.2">
      <c r="A10" s="579"/>
      <c r="B10" s="580"/>
      <c r="C10" s="580"/>
      <c r="D10" s="583"/>
      <c r="E10" s="101">
        <v>1</v>
      </c>
      <c r="F10" s="101">
        <v>2</v>
      </c>
      <c r="G10" s="101">
        <v>3</v>
      </c>
      <c r="H10" s="101">
        <v>4</v>
      </c>
      <c r="I10" s="101">
        <v>5</v>
      </c>
      <c r="J10" s="101">
        <v>6</v>
      </c>
      <c r="K10" s="101">
        <v>7</v>
      </c>
    </row>
    <row r="11" spans="1:15" ht="18" customHeight="1" x14ac:dyDescent="0.2">
      <c r="A11" s="298" t="s">
        <v>105</v>
      </c>
      <c r="B11" s="299"/>
      <c r="C11" s="300"/>
      <c r="D11" s="263">
        <v>100</v>
      </c>
      <c r="E11" s="264">
        <v>7349</v>
      </c>
      <c r="F11" s="265">
        <v>7183</v>
      </c>
      <c r="G11" s="265">
        <v>7293</v>
      </c>
      <c r="H11" s="265">
        <v>7401</v>
      </c>
      <c r="I11" s="266">
        <v>7514</v>
      </c>
      <c r="J11" s="264">
        <v>-165</v>
      </c>
      <c r="K11" s="267">
        <v>-2.1959009848283206</v>
      </c>
    </row>
    <row r="12" spans="1:15" ht="18" customHeight="1" x14ac:dyDescent="0.2">
      <c r="A12" s="301" t="s">
        <v>229</v>
      </c>
      <c r="B12" s="302"/>
      <c r="C12" s="302"/>
      <c r="D12" s="303"/>
      <c r="E12" s="310"/>
      <c r="F12" s="310"/>
      <c r="G12" s="310"/>
      <c r="H12" s="310"/>
      <c r="I12" s="310"/>
      <c r="J12" s="325"/>
      <c r="K12" s="305"/>
    </row>
    <row r="13" spans="1:15" ht="15.95" customHeight="1" x14ac:dyDescent="0.2">
      <c r="A13" s="307" t="s">
        <v>230</v>
      </c>
      <c r="B13" s="308"/>
      <c r="C13" s="309"/>
      <c r="D13" s="114">
        <v>44.359776840386445</v>
      </c>
      <c r="E13" s="116">
        <v>3260</v>
      </c>
      <c r="F13" s="115">
        <v>3142</v>
      </c>
      <c r="G13" s="115">
        <v>3160</v>
      </c>
      <c r="H13" s="115">
        <v>3243</v>
      </c>
      <c r="I13" s="141">
        <v>3318</v>
      </c>
      <c r="J13" s="116">
        <v>-58</v>
      </c>
      <c r="K13" s="117">
        <v>-1.7480409885473176</v>
      </c>
    </row>
    <row r="14" spans="1:15" ht="15.95" customHeight="1" x14ac:dyDescent="0.2">
      <c r="A14" s="307" t="s">
        <v>231</v>
      </c>
      <c r="B14" s="308"/>
      <c r="C14" s="309"/>
      <c r="D14" s="114">
        <v>45.012926928833856</v>
      </c>
      <c r="E14" s="116">
        <v>3308</v>
      </c>
      <c r="F14" s="115">
        <v>3281</v>
      </c>
      <c r="G14" s="115">
        <v>3341</v>
      </c>
      <c r="H14" s="115">
        <v>3376</v>
      </c>
      <c r="I14" s="141">
        <v>3381</v>
      </c>
      <c r="J14" s="116">
        <v>-73</v>
      </c>
      <c r="K14" s="117">
        <v>-2.1591245193729667</v>
      </c>
    </row>
    <row r="15" spans="1:15" ht="15.95" customHeight="1" x14ac:dyDescent="0.2">
      <c r="A15" s="307" t="s">
        <v>232</v>
      </c>
      <c r="B15" s="308"/>
      <c r="C15" s="309"/>
      <c r="D15" s="114">
        <v>5.0074840114301269</v>
      </c>
      <c r="E15" s="116">
        <v>368</v>
      </c>
      <c r="F15" s="115">
        <v>362</v>
      </c>
      <c r="G15" s="115">
        <v>372</v>
      </c>
      <c r="H15" s="115">
        <v>377</v>
      </c>
      <c r="I15" s="141">
        <v>385</v>
      </c>
      <c r="J15" s="116">
        <v>-17</v>
      </c>
      <c r="K15" s="117">
        <v>-4.4155844155844157</v>
      </c>
    </row>
    <row r="16" spans="1:15" ht="15.95" customHeight="1" x14ac:dyDescent="0.2">
      <c r="A16" s="307" t="s">
        <v>233</v>
      </c>
      <c r="B16" s="308"/>
      <c r="C16" s="309"/>
      <c r="D16" s="114">
        <v>2.5581711797523474</v>
      </c>
      <c r="E16" s="116">
        <v>188</v>
      </c>
      <c r="F16" s="115">
        <v>192</v>
      </c>
      <c r="G16" s="115">
        <v>191</v>
      </c>
      <c r="H16" s="115">
        <v>197</v>
      </c>
      <c r="I16" s="141">
        <v>200</v>
      </c>
      <c r="J16" s="116">
        <v>-12</v>
      </c>
      <c r="K16" s="117">
        <v>-6</v>
      </c>
    </row>
    <row r="17" spans="1:11" ht="18" customHeight="1" x14ac:dyDescent="0.2">
      <c r="A17" s="301" t="s">
        <v>234</v>
      </c>
      <c r="B17" s="302"/>
      <c r="C17" s="302"/>
      <c r="D17" s="303"/>
      <c r="E17" s="310"/>
      <c r="F17" s="310"/>
      <c r="G17" s="310"/>
      <c r="H17" s="310"/>
      <c r="I17" s="310"/>
      <c r="J17" s="325"/>
      <c r="K17" s="305"/>
    </row>
    <row r="18" spans="1:11" ht="14.1" customHeight="1" x14ac:dyDescent="0.2">
      <c r="A18" s="307">
        <v>11</v>
      </c>
      <c r="B18" s="308" t="s">
        <v>235</v>
      </c>
      <c r="C18" s="309"/>
      <c r="D18" s="114">
        <v>2.6262076472989522</v>
      </c>
      <c r="E18" s="116">
        <v>193</v>
      </c>
      <c r="F18" s="115">
        <v>171</v>
      </c>
      <c r="G18" s="115">
        <v>179</v>
      </c>
      <c r="H18" s="115">
        <v>199</v>
      </c>
      <c r="I18" s="141">
        <v>195</v>
      </c>
      <c r="J18" s="116">
        <v>-2</v>
      </c>
      <c r="K18" s="117">
        <v>-1.0256410256410255</v>
      </c>
    </row>
    <row r="19" spans="1:11" ht="14.1" customHeight="1" x14ac:dyDescent="0.2">
      <c r="A19" s="307" t="s">
        <v>236</v>
      </c>
      <c r="B19" s="308" t="s">
        <v>237</v>
      </c>
      <c r="C19" s="309"/>
      <c r="D19" s="114">
        <v>1.9730575588515444</v>
      </c>
      <c r="E19" s="116">
        <v>145</v>
      </c>
      <c r="F19" s="115">
        <v>128</v>
      </c>
      <c r="G19" s="115">
        <v>131</v>
      </c>
      <c r="H19" s="115">
        <v>157</v>
      </c>
      <c r="I19" s="141">
        <v>154</v>
      </c>
      <c r="J19" s="116">
        <v>-9</v>
      </c>
      <c r="K19" s="117">
        <v>-5.8441558441558445</v>
      </c>
    </row>
    <row r="20" spans="1:11" ht="14.1" customHeight="1" x14ac:dyDescent="0.2">
      <c r="A20" s="307">
        <v>12</v>
      </c>
      <c r="B20" s="308" t="s">
        <v>238</v>
      </c>
      <c r="C20" s="309"/>
      <c r="D20" s="114">
        <v>1.2518710028575317</v>
      </c>
      <c r="E20" s="116">
        <v>92</v>
      </c>
      <c r="F20" s="115">
        <v>90</v>
      </c>
      <c r="G20" s="115">
        <v>97</v>
      </c>
      <c r="H20" s="115">
        <v>110</v>
      </c>
      <c r="I20" s="141">
        <v>110</v>
      </c>
      <c r="J20" s="116">
        <v>-18</v>
      </c>
      <c r="K20" s="117">
        <v>-16.363636363636363</v>
      </c>
    </row>
    <row r="21" spans="1:11" ht="14.1" customHeight="1" x14ac:dyDescent="0.2">
      <c r="A21" s="307">
        <v>21</v>
      </c>
      <c r="B21" s="308" t="s">
        <v>239</v>
      </c>
      <c r="C21" s="309"/>
      <c r="D21" s="114">
        <v>0.12246564158388897</v>
      </c>
      <c r="E21" s="116">
        <v>9</v>
      </c>
      <c r="F21" s="115">
        <v>13</v>
      </c>
      <c r="G21" s="115">
        <v>12</v>
      </c>
      <c r="H21" s="115">
        <v>14</v>
      </c>
      <c r="I21" s="141">
        <v>14</v>
      </c>
      <c r="J21" s="116">
        <v>-5</v>
      </c>
      <c r="K21" s="117">
        <v>-35.714285714285715</v>
      </c>
    </row>
    <row r="22" spans="1:11" ht="14.1" customHeight="1" x14ac:dyDescent="0.2">
      <c r="A22" s="307">
        <v>22</v>
      </c>
      <c r="B22" s="308" t="s">
        <v>240</v>
      </c>
      <c r="C22" s="309"/>
      <c r="D22" s="114">
        <v>0.46264797931691387</v>
      </c>
      <c r="E22" s="116">
        <v>34</v>
      </c>
      <c r="F22" s="115">
        <v>31</v>
      </c>
      <c r="G22" s="115">
        <v>32</v>
      </c>
      <c r="H22" s="115">
        <v>30</v>
      </c>
      <c r="I22" s="141">
        <v>32</v>
      </c>
      <c r="J22" s="116">
        <v>2</v>
      </c>
      <c r="K22" s="117">
        <v>6.25</v>
      </c>
    </row>
    <row r="23" spans="1:11" ht="14.1" customHeight="1" x14ac:dyDescent="0.2">
      <c r="A23" s="307">
        <v>23</v>
      </c>
      <c r="B23" s="308" t="s">
        <v>241</v>
      </c>
      <c r="C23" s="309"/>
      <c r="D23" s="114">
        <v>0.36739692475166691</v>
      </c>
      <c r="E23" s="116">
        <v>27</v>
      </c>
      <c r="F23" s="115">
        <v>22</v>
      </c>
      <c r="G23" s="115">
        <v>26</v>
      </c>
      <c r="H23" s="115">
        <v>30</v>
      </c>
      <c r="I23" s="141">
        <v>27</v>
      </c>
      <c r="J23" s="116">
        <v>0</v>
      </c>
      <c r="K23" s="117">
        <v>0</v>
      </c>
    </row>
    <row r="24" spans="1:11" ht="14.1" customHeight="1" x14ac:dyDescent="0.2">
      <c r="A24" s="307">
        <v>24</v>
      </c>
      <c r="B24" s="308" t="s">
        <v>242</v>
      </c>
      <c r="C24" s="309"/>
      <c r="D24" s="114">
        <v>1.1702272418016058</v>
      </c>
      <c r="E24" s="116">
        <v>86</v>
      </c>
      <c r="F24" s="115">
        <v>88</v>
      </c>
      <c r="G24" s="115">
        <v>91</v>
      </c>
      <c r="H24" s="115">
        <v>92</v>
      </c>
      <c r="I24" s="141">
        <v>91</v>
      </c>
      <c r="J24" s="116">
        <v>-5</v>
      </c>
      <c r="K24" s="117">
        <v>-5.4945054945054945</v>
      </c>
    </row>
    <row r="25" spans="1:11" ht="14.1" customHeight="1" x14ac:dyDescent="0.2">
      <c r="A25" s="307">
        <v>25</v>
      </c>
      <c r="B25" s="308" t="s">
        <v>243</v>
      </c>
      <c r="C25" s="309"/>
      <c r="D25" s="114">
        <v>1.1838345353109267</v>
      </c>
      <c r="E25" s="116">
        <v>87</v>
      </c>
      <c r="F25" s="115">
        <v>95</v>
      </c>
      <c r="G25" s="115">
        <v>104</v>
      </c>
      <c r="H25" s="115">
        <v>95</v>
      </c>
      <c r="I25" s="141">
        <v>95</v>
      </c>
      <c r="J25" s="116">
        <v>-8</v>
      </c>
      <c r="K25" s="117">
        <v>-8.4210526315789469</v>
      </c>
    </row>
    <row r="26" spans="1:11" ht="14.1" customHeight="1" x14ac:dyDescent="0.2">
      <c r="A26" s="307">
        <v>26</v>
      </c>
      <c r="B26" s="308" t="s">
        <v>244</v>
      </c>
      <c r="C26" s="309"/>
      <c r="D26" s="114">
        <v>0.69397196897537083</v>
      </c>
      <c r="E26" s="116">
        <v>51</v>
      </c>
      <c r="F26" s="115">
        <v>49</v>
      </c>
      <c r="G26" s="115">
        <v>49</v>
      </c>
      <c r="H26" s="115">
        <v>55</v>
      </c>
      <c r="I26" s="141">
        <v>55</v>
      </c>
      <c r="J26" s="116">
        <v>-4</v>
      </c>
      <c r="K26" s="117">
        <v>-7.2727272727272725</v>
      </c>
    </row>
    <row r="27" spans="1:11" ht="14.1" customHeight="1" x14ac:dyDescent="0.2">
      <c r="A27" s="307">
        <v>27</v>
      </c>
      <c r="B27" s="308" t="s">
        <v>245</v>
      </c>
      <c r="C27" s="309"/>
      <c r="D27" s="114">
        <v>0.40821880527962989</v>
      </c>
      <c r="E27" s="116">
        <v>30</v>
      </c>
      <c r="F27" s="115">
        <v>29</v>
      </c>
      <c r="G27" s="115">
        <v>31</v>
      </c>
      <c r="H27" s="115">
        <v>30</v>
      </c>
      <c r="I27" s="141">
        <v>28</v>
      </c>
      <c r="J27" s="116">
        <v>2</v>
      </c>
      <c r="K27" s="117">
        <v>7.1428571428571432</v>
      </c>
    </row>
    <row r="28" spans="1:11" ht="14.1" customHeight="1" x14ac:dyDescent="0.2">
      <c r="A28" s="307">
        <v>28</v>
      </c>
      <c r="B28" s="308" t="s">
        <v>246</v>
      </c>
      <c r="C28" s="309"/>
      <c r="D28" s="114">
        <v>0.23132398965845694</v>
      </c>
      <c r="E28" s="116">
        <v>17</v>
      </c>
      <c r="F28" s="115">
        <v>14</v>
      </c>
      <c r="G28" s="115">
        <v>18</v>
      </c>
      <c r="H28" s="115">
        <v>19</v>
      </c>
      <c r="I28" s="141">
        <v>21</v>
      </c>
      <c r="J28" s="116">
        <v>-4</v>
      </c>
      <c r="K28" s="117">
        <v>-19.047619047619047</v>
      </c>
    </row>
    <row r="29" spans="1:11" ht="14.1" customHeight="1" x14ac:dyDescent="0.2">
      <c r="A29" s="307">
        <v>29</v>
      </c>
      <c r="B29" s="308" t="s">
        <v>247</v>
      </c>
      <c r="C29" s="309"/>
      <c r="D29" s="114">
        <v>3.8780786501564837</v>
      </c>
      <c r="E29" s="116">
        <v>285</v>
      </c>
      <c r="F29" s="115">
        <v>267</v>
      </c>
      <c r="G29" s="115">
        <v>268</v>
      </c>
      <c r="H29" s="115">
        <v>258</v>
      </c>
      <c r="I29" s="141">
        <v>274</v>
      </c>
      <c r="J29" s="116">
        <v>11</v>
      </c>
      <c r="K29" s="117">
        <v>4.0145985401459852</v>
      </c>
    </row>
    <row r="30" spans="1:11" ht="14.1" customHeight="1" x14ac:dyDescent="0.2">
      <c r="A30" s="307" t="s">
        <v>248</v>
      </c>
      <c r="B30" s="308" t="s">
        <v>249</v>
      </c>
      <c r="C30" s="309"/>
      <c r="D30" s="114">
        <v>0.40821880527962989</v>
      </c>
      <c r="E30" s="116">
        <v>30</v>
      </c>
      <c r="F30" s="115" t="s">
        <v>488</v>
      </c>
      <c r="G30" s="115" t="s">
        <v>488</v>
      </c>
      <c r="H30" s="115" t="s">
        <v>488</v>
      </c>
      <c r="I30" s="141" t="s">
        <v>488</v>
      </c>
      <c r="J30" s="116" t="s">
        <v>488</v>
      </c>
      <c r="K30" s="117" t="s">
        <v>488</v>
      </c>
    </row>
    <row r="31" spans="1:11" ht="14.1" customHeight="1" x14ac:dyDescent="0.2">
      <c r="A31" s="307" t="s">
        <v>250</v>
      </c>
      <c r="B31" s="308" t="s">
        <v>251</v>
      </c>
      <c r="C31" s="309"/>
      <c r="D31" s="114">
        <v>3.4698598448768538</v>
      </c>
      <c r="E31" s="116">
        <v>255</v>
      </c>
      <c r="F31" s="115">
        <v>239</v>
      </c>
      <c r="G31" s="115">
        <v>238</v>
      </c>
      <c r="H31" s="115">
        <v>227</v>
      </c>
      <c r="I31" s="141">
        <v>240</v>
      </c>
      <c r="J31" s="116">
        <v>15</v>
      </c>
      <c r="K31" s="117">
        <v>6.25</v>
      </c>
    </row>
    <row r="32" spans="1:11" ht="14.1" customHeight="1" x14ac:dyDescent="0.2">
      <c r="A32" s="307">
        <v>31</v>
      </c>
      <c r="B32" s="308" t="s">
        <v>252</v>
      </c>
      <c r="C32" s="309"/>
      <c r="D32" s="114">
        <v>0.27214587018641995</v>
      </c>
      <c r="E32" s="116">
        <v>20</v>
      </c>
      <c r="F32" s="115">
        <v>22</v>
      </c>
      <c r="G32" s="115">
        <v>20</v>
      </c>
      <c r="H32" s="115">
        <v>19</v>
      </c>
      <c r="I32" s="141">
        <v>22</v>
      </c>
      <c r="J32" s="116">
        <v>-2</v>
      </c>
      <c r="K32" s="117">
        <v>-9.0909090909090917</v>
      </c>
    </row>
    <row r="33" spans="1:11" ht="14.1" customHeight="1" x14ac:dyDescent="0.2">
      <c r="A33" s="307">
        <v>32</v>
      </c>
      <c r="B33" s="308" t="s">
        <v>253</v>
      </c>
      <c r="C33" s="309"/>
      <c r="D33" s="114">
        <v>1.6600898081371616</v>
      </c>
      <c r="E33" s="116">
        <v>122</v>
      </c>
      <c r="F33" s="115">
        <v>123</v>
      </c>
      <c r="G33" s="115">
        <v>121</v>
      </c>
      <c r="H33" s="115">
        <v>137</v>
      </c>
      <c r="I33" s="141">
        <v>137</v>
      </c>
      <c r="J33" s="116">
        <v>-15</v>
      </c>
      <c r="K33" s="117">
        <v>-10.948905109489051</v>
      </c>
    </row>
    <row r="34" spans="1:11" ht="14.1" customHeight="1" x14ac:dyDescent="0.2">
      <c r="A34" s="307">
        <v>33</v>
      </c>
      <c r="B34" s="308" t="s">
        <v>254</v>
      </c>
      <c r="C34" s="309"/>
      <c r="D34" s="114">
        <v>0.5306844468635189</v>
      </c>
      <c r="E34" s="116">
        <v>39</v>
      </c>
      <c r="F34" s="115">
        <v>44</v>
      </c>
      <c r="G34" s="115">
        <v>46</v>
      </c>
      <c r="H34" s="115">
        <v>51</v>
      </c>
      <c r="I34" s="141">
        <v>52</v>
      </c>
      <c r="J34" s="116">
        <v>-13</v>
      </c>
      <c r="K34" s="117">
        <v>-25</v>
      </c>
    </row>
    <row r="35" spans="1:11" ht="14.1" customHeight="1" x14ac:dyDescent="0.2">
      <c r="A35" s="307">
        <v>34</v>
      </c>
      <c r="B35" s="308" t="s">
        <v>255</v>
      </c>
      <c r="C35" s="309"/>
      <c r="D35" s="114">
        <v>6.9669342767723501</v>
      </c>
      <c r="E35" s="116">
        <v>512</v>
      </c>
      <c r="F35" s="115">
        <v>526</v>
      </c>
      <c r="G35" s="115">
        <v>530</v>
      </c>
      <c r="H35" s="115">
        <v>536</v>
      </c>
      <c r="I35" s="141">
        <v>551</v>
      </c>
      <c r="J35" s="116">
        <v>-39</v>
      </c>
      <c r="K35" s="117">
        <v>-7.0780399274047188</v>
      </c>
    </row>
    <row r="36" spans="1:11" ht="14.1" customHeight="1" x14ac:dyDescent="0.2">
      <c r="A36" s="307">
        <v>41</v>
      </c>
      <c r="B36" s="308" t="s">
        <v>256</v>
      </c>
      <c r="C36" s="309"/>
      <c r="D36" s="114">
        <v>0.21771669614913594</v>
      </c>
      <c r="E36" s="116">
        <v>16</v>
      </c>
      <c r="F36" s="115">
        <v>20</v>
      </c>
      <c r="G36" s="115">
        <v>18</v>
      </c>
      <c r="H36" s="115">
        <v>17</v>
      </c>
      <c r="I36" s="141">
        <v>22</v>
      </c>
      <c r="J36" s="116">
        <v>-6</v>
      </c>
      <c r="K36" s="117">
        <v>-27.272727272727273</v>
      </c>
    </row>
    <row r="37" spans="1:11" ht="14.1" customHeight="1" x14ac:dyDescent="0.2">
      <c r="A37" s="307">
        <v>42</v>
      </c>
      <c r="B37" s="308" t="s">
        <v>257</v>
      </c>
      <c r="C37" s="309"/>
      <c r="D37" s="114">
        <v>5.4429174037283985E-2</v>
      </c>
      <c r="E37" s="116">
        <v>4</v>
      </c>
      <c r="F37" s="115">
        <v>4</v>
      </c>
      <c r="G37" s="115">
        <v>5</v>
      </c>
      <c r="H37" s="115">
        <v>5</v>
      </c>
      <c r="I37" s="141">
        <v>5</v>
      </c>
      <c r="J37" s="116">
        <v>-1</v>
      </c>
      <c r="K37" s="117">
        <v>-20</v>
      </c>
    </row>
    <row r="38" spans="1:11" ht="14.1" customHeight="1" x14ac:dyDescent="0.2">
      <c r="A38" s="307">
        <v>43</v>
      </c>
      <c r="B38" s="308" t="s">
        <v>258</v>
      </c>
      <c r="C38" s="309"/>
      <c r="D38" s="114">
        <v>0.31296775071438293</v>
      </c>
      <c r="E38" s="116">
        <v>23</v>
      </c>
      <c r="F38" s="115">
        <v>23</v>
      </c>
      <c r="G38" s="115">
        <v>22</v>
      </c>
      <c r="H38" s="115">
        <v>22</v>
      </c>
      <c r="I38" s="141">
        <v>25</v>
      </c>
      <c r="J38" s="116">
        <v>-2</v>
      </c>
      <c r="K38" s="117">
        <v>-8</v>
      </c>
    </row>
    <row r="39" spans="1:11" ht="14.1" customHeight="1" x14ac:dyDescent="0.2">
      <c r="A39" s="307">
        <v>51</v>
      </c>
      <c r="B39" s="308" t="s">
        <v>259</v>
      </c>
      <c r="C39" s="309"/>
      <c r="D39" s="114">
        <v>4.735338141243707</v>
      </c>
      <c r="E39" s="116">
        <v>348</v>
      </c>
      <c r="F39" s="115">
        <v>342</v>
      </c>
      <c r="G39" s="115">
        <v>359</v>
      </c>
      <c r="H39" s="115">
        <v>327</v>
      </c>
      <c r="I39" s="141">
        <v>342</v>
      </c>
      <c r="J39" s="116">
        <v>6</v>
      </c>
      <c r="K39" s="117">
        <v>1.7543859649122806</v>
      </c>
    </row>
    <row r="40" spans="1:11" ht="14.1" customHeight="1" x14ac:dyDescent="0.2">
      <c r="A40" s="307" t="s">
        <v>260</v>
      </c>
      <c r="B40" s="308" t="s">
        <v>261</v>
      </c>
      <c r="C40" s="309"/>
      <c r="D40" s="114">
        <v>4.4223703905293235</v>
      </c>
      <c r="E40" s="116">
        <v>325</v>
      </c>
      <c r="F40" s="115">
        <v>317</v>
      </c>
      <c r="G40" s="115">
        <v>332</v>
      </c>
      <c r="H40" s="115">
        <v>300</v>
      </c>
      <c r="I40" s="141">
        <v>317</v>
      </c>
      <c r="J40" s="116">
        <v>8</v>
      </c>
      <c r="K40" s="117">
        <v>2.5236593059936907</v>
      </c>
    </row>
    <row r="41" spans="1:11" ht="14.1" customHeight="1" x14ac:dyDescent="0.2">
      <c r="A41" s="307"/>
      <c r="B41" s="308" t="s">
        <v>262</v>
      </c>
      <c r="C41" s="309"/>
      <c r="D41" s="114">
        <v>2.1635596679820384</v>
      </c>
      <c r="E41" s="116">
        <v>159</v>
      </c>
      <c r="F41" s="115">
        <v>163</v>
      </c>
      <c r="G41" s="115">
        <v>165</v>
      </c>
      <c r="H41" s="115">
        <v>161</v>
      </c>
      <c r="I41" s="141">
        <v>185</v>
      </c>
      <c r="J41" s="116">
        <v>-26</v>
      </c>
      <c r="K41" s="117">
        <v>-14.054054054054054</v>
      </c>
    </row>
    <row r="42" spans="1:11" ht="14.1" customHeight="1" x14ac:dyDescent="0.2">
      <c r="A42" s="307">
        <v>52</v>
      </c>
      <c r="B42" s="308" t="s">
        <v>263</v>
      </c>
      <c r="C42" s="309"/>
      <c r="D42" s="114">
        <v>5.7014559804054974</v>
      </c>
      <c r="E42" s="116">
        <v>419</v>
      </c>
      <c r="F42" s="115">
        <v>425</v>
      </c>
      <c r="G42" s="115">
        <v>448</v>
      </c>
      <c r="H42" s="115">
        <v>454</v>
      </c>
      <c r="I42" s="141">
        <v>429</v>
      </c>
      <c r="J42" s="116">
        <v>-10</v>
      </c>
      <c r="K42" s="117">
        <v>-2.3310023310023311</v>
      </c>
    </row>
    <row r="43" spans="1:11" ht="14.1" customHeight="1" x14ac:dyDescent="0.2">
      <c r="A43" s="307" t="s">
        <v>264</v>
      </c>
      <c r="B43" s="308" t="s">
        <v>265</v>
      </c>
      <c r="C43" s="309"/>
      <c r="D43" s="114">
        <v>5.456524697237719</v>
      </c>
      <c r="E43" s="116">
        <v>401</v>
      </c>
      <c r="F43" s="115">
        <v>405</v>
      </c>
      <c r="G43" s="115">
        <v>421</v>
      </c>
      <c r="H43" s="115">
        <v>436</v>
      </c>
      <c r="I43" s="141">
        <v>413</v>
      </c>
      <c r="J43" s="116">
        <v>-12</v>
      </c>
      <c r="K43" s="117">
        <v>-2.9055690072639226</v>
      </c>
    </row>
    <row r="44" spans="1:11" ht="14.1" customHeight="1" x14ac:dyDescent="0.2">
      <c r="A44" s="307">
        <v>53</v>
      </c>
      <c r="B44" s="308" t="s">
        <v>266</v>
      </c>
      <c r="C44" s="309"/>
      <c r="D44" s="114">
        <v>1.4151585249693837</v>
      </c>
      <c r="E44" s="116">
        <v>104</v>
      </c>
      <c r="F44" s="115">
        <v>92</v>
      </c>
      <c r="G44" s="115">
        <v>95</v>
      </c>
      <c r="H44" s="115">
        <v>105</v>
      </c>
      <c r="I44" s="141">
        <v>97</v>
      </c>
      <c r="J44" s="116">
        <v>7</v>
      </c>
      <c r="K44" s="117">
        <v>7.2164948453608249</v>
      </c>
    </row>
    <row r="45" spans="1:11" ht="14.1" customHeight="1" x14ac:dyDescent="0.2">
      <c r="A45" s="307" t="s">
        <v>267</v>
      </c>
      <c r="B45" s="308" t="s">
        <v>268</v>
      </c>
      <c r="C45" s="309"/>
      <c r="D45" s="114">
        <v>1.3879439379507417</v>
      </c>
      <c r="E45" s="116">
        <v>102</v>
      </c>
      <c r="F45" s="115">
        <v>90</v>
      </c>
      <c r="G45" s="115">
        <v>93</v>
      </c>
      <c r="H45" s="115">
        <v>104</v>
      </c>
      <c r="I45" s="141">
        <v>95</v>
      </c>
      <c r="J45" s="116">
        <v>7</v>
      </c>
      <c r="K45" s="117">
        <v>7.3684210526315788</v>
      </c>
    </row>
    <row r="46" spans="1:11" ht="14.1" customHeight="1" x14ac:dyDescent="0.2">
      <c r="A46" s="307">
        <v>54</v>
      </c>
      <c r="B46" s="308" t="s">
        <v>269</v>
      </c>
      <c r="C46" s="309"/>
      <c r="D46" s="114">
        <v>14.246836304259082</v>
      </c>
      <c r="E46" s="116">
        <v>1047</v>
      </c>
      <c r="F46" s="115">
        <v>1048</v>
      </c>
      <c r="G46" s="115">
        <v>1071</v>
      </c>
      <c r="H46" s="115">
        <v>1095</v>
      </c>
      <c r="I46" s="141">
        <v>1097</v>
      </c>
      <c r="J46" s="116">
        <v>-50</v>
      </c>
      <c r="K46" s="117">
        <v>-4.557885141294439</v>
      </c>
    </row>
    <row r="47" spans="1:11" ht="14.1" customHeight="1" x14ac:dyDescent="0.2">
      <c r="A47" s="307">
        <v>61</v>
      </c>
      <c r="B47" s="308" t="s">
        <v>270</v>
      </c>
      <c r="C47" s="309"/>
      <c r="D47" s="114">
        <v>0.57150632739148188</v>
      </c>
      <c r="E47" s="116">
        <v>42</v>
      </c>
      <c r="F47" s="115">
        <v>43</v>
      </c>
      <c r="G47" s="115">
        <v>40</v>
      </c>
      <c r="H47" s="115">
        <v>39</v>
      </c>
      <c r="I47" s="141">
        <v>44</v>
      </c>
      <c r="J47" s="116">
        <v>-2</v>
      </c>
      <c r="K47" s="117">
        <v>-4.5454545454545459</v>
      </c>
    </row>
    <row r="48" spans="1:11" ht="14.1" customHeight="1" x14ac:dyDescent="0.2">
      <c r="A48" s="307">
        <v>62</v>
      </c>
      <c r="B48" s="308" t="s">
        <v>271</v>
      </c>
      <c r="C48" s="309"/>
      <c r="D48" s="114">
        <v>12.437066267519391</v>
      </c>
      <c r="E48" s="116">
        <v>914</v>
      </c>
      <c r="F48" s="115">
        <v>888</v>
      </c>
      <c r="G48" s="115">
        <v>838</v>
      </c>
      <c r="H48" s="115">
        <v>861</v>
      </c>
      <c r="I48" s="141">
        <v>932</v>
      </c>
      <c r="J48" s="116">
        <v>-18</v>
      </c>
      <c r="K48" s="117">
        <v>-1.9313304721030042</v>
      </c>
    </row>
    <row r="49" spans="1:11" ht="14.1" customHeight="1" x14ac:dyDescent="0.2">
      <c r="A49" s="307">
        <v>63</v>
      </c>
      <c r="B49" s="308" t="s">
        <v>272</v>
      </c>
      <c r="C49" s="309"/>
      <c r="D49" s="114">
        <v>11.906381820655872</v>
      </c>
      <c r="E49" s="116">
        <v>875</v>
      </c>
      <c r="F49" s="115">
        <v>776</v>
      </c>
      <c r="G49" s="115">
        <v>801</v>
      </c>
      <c r="H49" s="115">
        <v>846</v>
      </c>
      <c r="I49" s="141">
        <v>829</v>
      </c>
      <c r="J49" s="116">
        <v>46</v>
      </c>
      <c r="K49" s="117">
        <v>5.5488540410132687</v>
      </c>
    </row>
    <row r="50" spans="1:11" ht="14.1" customHeight="1" x14ac:dyDescent="0.2">
      <c r="A50" s="307" t="s">
        <v>273</v>
      </c>
      <c r="B50" s="308" t="s">
        <v>274</v>
      </c>
      <c r="C50" s="309"/>
      <c r="D50" s="114">
        <v>0.57150632739148188</v>
      </c>
      <c r="E50" s="116">
        <v>42</v>
      </c>
      <c r="F50" s="115">
        <v>43</v>
      </c>
      <c r="G50" s="115">
        <v>45</v>
      </c>
      <c r="H50" s="115">
        <v>53</v>
      </c>
      <c r="I50" s="141">
        <v>56</v>
      </c>
      <c r="J50" s="116">
        <v>-14</v>
      </c>
      <c r="K50" s="117">
        <v>-25</v>
      </c>
    </row>
    <row r="51" spans="1:11" ht="14.1" customHeight="1" x14ac:dyDescent="0.2">
      <c r="A51" s="307" t="s">
        <v>275</v>
      </c>
      <c r="B51" s="308" t="s">
        <v>276</v>
      </c>
      <c r="C51" s="309"/>
      <c r="D51" s="114">
        <v>10.940263981494081</v>
      </c>
      <c r="E51" s="116">
        <v>804</v>
      </c>
      <c r="F51" s="115">
        <v>708</v>
      </c>
      <c r="G51" s="115">
        <v>726</v>
      </c>
      <c r="H51" s="115">
        <v>765</v>
      </c>
      <c r="I51" s="141">
        <v>744</v>
      </c>
      <c r="J51" s="116">
        <v>60</v>
      </c>
      <c r="K51" s="117">
        <v>8.064516129032258</v>
      </c>
    </row>
    <row r="52" spans="1:11" ht="14.1" customHeight="1" x14ac:dyDescent="0.2">
      <c r="A52" s="307">
        <v>71</v>
      </c>
      <c r="B52" s="308" t="s">
        <v>277</v>
      </c>
      <c r="C52" s="309"/>
      <c r="D52" s="114">
        <v>12.804463192271058</v>
      </c>
      <c r="E52" s="116">
        <v>941</v>
      </c>
      <c r="F52" s="115">
        <v>932</v>
      </c>
      <c r="G52" s="115">
        <v>935</v>
      </c>
      <c r="H52" s="115">
        <v>943</v>
      </c>
      <c r="I52" s="141">
        <v>927</v>
      </c>
      <c r="J52" s="116">
        <v>14</v>
      </c>
      <c r="K52" s="117">
        <v>1.5102481121898597</v>
      </c>
    </row>
    <row r="53" spans="1:11" ht="14.1" customHeight="1" x14ac:dyDescent="0.2">
      <c r="A53" s="307" t="s">
        <v>278</v>
      </c>
      <c r="B53" s="308" t="s">
        <v>279</v>
      </c>
      <c r="C53" s="309"/>
      <c r="D53" s="114">
        <v>1.1430126547829638</v>
      </c>
      <c r="E53" s="116">
        <v>84</v>
      </c>
      <c r="F53" s="115">
        <v>78</v>
      </c>
      <c r="G53" s="115">
        <v>77</v>
      </c>
      <c r="H53" s="115">
        <v>81</v>
      </c>
      <c r="I53" s="141">
        <v>79</v>
      </c>
      <c r="J53" s="116">
        <v>5</v>
      </c>
      <c r="K53" s="117">
        <v>6.3291139240506329</v>
      </c>
    </row>
    <row r="54" spans="1:11" ht="14.1" customHeight="1" x14ac:dyDescent="0.2">
      <c r="A54" s="307" t="s">
        <v>280</v>
      </c>
      <c r="B54" s="308" t="s">
        <v>281</v>
      </c>
      <c r="C54" s="309"/>
      <c r="D54" s="114">
        <v>11.049122329568648</v>
      </c>
      <c r="E54" s="116">
        <v>812</v>
      </c>
      <c r="F54" s="115">
        <v>809</v>
      </c>
      <c r="G54" s="115">
        <v>813</v>
      </c>
      <c r="H54" s="115">
        <v>819</v>
      </c>
      <c r="I54" s="141">
        <v>808</v>
      </c>
      <c r="J54" s="116">
        <v>4</v>
      </c>
      <c r="K54" s="117">
        <v>0.49504950495049505</v>
      </c>
    </row>
    <row r="55" spans="1:11" ht="14.1" customHeight="1" x14ac:dyDescent="0.2">
      <c r="A55" s="307">
        <v>72</v>
      </c>
      <c r="B55" s="308" t="s">
        <v>282</v>
      </c>
      <c r="C55" s="309"/>
      <c r="D55" s="114">
        <v>1.1430126547829638</v>
      </c>
      <c r="E55" s="116">
        <v>84</v>
      </c>
      <c r="F55" s="115">
        <v>85</v>
      </c>
      <c r="G55" s="115">
        <v>97</v>
      </c>
      <c r="H55" s="115">
        <v>96</v>
      </c>
      <c r="I55" s="141">
        <v>100</v>
      </c>
      <c r="J55" s="116">
        <v>-16</v>
      </c>
      <c r="K55" s="117">
        <v>-16</v>
      </c>
    </row>
    <row r="56" spans="1:11" ht="14.1" customHeight="1" x14ac:dyDescent="0.2">
      <c r="A56" s="307" t="s">
        <v>283</v>
      </c>
      <c r="B56" s="308" t="s">
        <v>284</v>
      </c>
      <c r="C56" s="309"/>
      <c r="D56" s="114">
        <v>0.13607293509320997</v>
      </c>
      <c r="E56" s="116">
        <v>10</v>
      </c>
      <c r="F56" s="115">
        <v>9</v>
      </c>
      <c r="G56" s="115">
        <v>10</v>
      </c>
      <c r="H56" s="115">
        <v>10</v>
      </c>
      <c r="I56" s="141">
        <v>12</v>
      </c>
      <c r="J56" s="116">
        <v>-2</v>
      </c>
      <c r="K56" s="117">
        <v>-16.666666666666668</v>
      </c>
    </row>
    <row r="57" spans="1:11" ht="14.1" customHeight="1" x14ac:dyDescent="0.2">
      <c r="A57" s="307" t="s">
        <v>285</v>
      </c>
      <c r="B57" s="308" t="s">
        <v>286</v>
      </c>
      <c r="C57" s="309"/>
      <c r="D57" s="114">
        <v>0.91168866512450675</v>
      </c>
      <c r="E57" s="116">
        <v>67</v>
      </c>
      <c r="F57" s="115">
        <v>69</v>
      </c>
      <c r="G57" s="115">
        <v>79</v>
      </c>
      <c r="H57" s="115">
        <v>79</v>
      </c>
      <c r="I57" s="141">
        <v>80</v>
      </c>
      <c r="J57" s="116">
        <v>-13</v>
      </c>
      <c r="K57" s="117">
        <v>-16.25</v>
      </c>
    </row>
    <row r="58" spans="1:11" ht="14.1" customHeight="1" x14ac:dyDescent="0.2">
      <c r="A58" s="307">
        <v>73</v>
      </c>
      <c r="B58" s="308" t="s">
        <v>287</v>
      </c>
      <c r="C58" s="309"/>
      <c r="D58" s="114">
        <v>0.5306844468635189</v>
      </c>
      <c r="E58" s="116">
        <v>39</v>
      </c>
      <c r="F58" s="115">
        <v>41</v>
      </c>
      <c r="G58" s="115">
        <v>37</v>
      </c>
      <c r="H58" s="115">
        <v>36</v>
      </c>
      <c r="I58" s="141">
        <v>42</v>
      </c>
      <c r="J58" s="116">
        <v>-3</v>
      </c>
      <c r="K58" s="117">
        <v>-7.1428571428571432</v>
      </c>
    </row>
    <row r="59" spans="1:11" ht="14.1" customHeight="1" x14ac:dyDescent="0.2">
      <c r="A59" s="307" t="s">
        <v>288</v>
      </c>
      <c r="B59" s="308" t="s">
        <v>289</v>
      </c>
      <c r="C59" s="309"/>
      <c r="D59" s="114">
        <v>0.32657504422370393</v>
      </c>
      <c r="E59" s="116">
        <v>24</v>
      </c>
      <c r="F59" s="115">
        <v>25</v>
      </c>
      <c r="G59" s="115">
        <v>22</v>
      </c>
      <c r="H59" s="115">
        <v>22</v>
      </c>
      <c r="I59" s="141">
        <v>28</v>
      </c>
      <c r="J59" s="116">
        <v>-4</v>
      </c>
      <c r="K59" s="117">
        <v>-14.285714285714286</v>
      </c>
    </row>
    <row r="60" spans="1:11" ht="14.1" customHeight="1" x14ac:dyDescent="0.2">
      <c r="A60" s="307">
        <v>81</v>
      </c>
      <c r="B60" s="308" t="s">
        <v>290</v>
      </c>
      <c r="C60" s="309"/>
      <c r="D60" s="114">
        <v>2.8983535174853721</v>
      </c>
      <c r="E60" s="116">
        <v>213</v>
      </c>
      <c r="F60" s="115">
        <v>219</v>
      </c>
      <c r="G60" s="115">
        <v>205</v>
      </c>
      <c r="H60" s="115">
        <v>201</v>
      </c>
      <c r="I60" s="141">
        <v>202</v>
      </c>
      <c r="J60" s="116">
        <v>11</v>
      </c>
      <c r="K60" s="117">
        <v>5.4455445544554459</v>
      </c>
    </row>
    <row r="61" spans="1:11" ht="14.1" customHeight="1" x14ac:dyDescent="0.2">
      <c r="A61" s="307" t="s">
        <v>291</v>
      </c>
      <c r="B61" s="308" t="s">
        <v>292</v>
      </c>
      <c r="C61" s="309"/>
      <c r="D61" s="114">
        <v>0.93890325214314874</v>
      </c>
      <c r="E61" s="116">
        <v>69</v>
      </c>
      <c r="F61" s="115">
        <v>74</v>
      </c>
      <c r="G61" s="115">
        <v>71</v>
      </c>
      <c r="H61" s="115">
        <v>68</v>
      </c>
      <c r="I61" s="141">
        <v>71</v>
      </c>
      <c r="J61" s="116">
        <v>-2</v>
      </c>
      <c r="K61" s="117">
        <v>-2.816901408450704</v>
      </c>
    </row>
    <row r="62" spans="1:11" ht="14.1" customHeight="1" x14ac:dyDescent="0.2">
      <c r="A62" s="307" t="s">
        <v>293</v>
      </c>
      <c r="B62" s="308" t="s">
        <v>294</v>
      </c>
      <c r="C62" s="309"/>
      <c r="D62" s="114">
        <v>0.97972513267111172</v>
      </c>
      <c r="E62" s="116">
        <v>72</v>
      </c>
      <c r="F62" s="115">
        <v>69</v>
      </c>
      <c r="G62" s="115">
        <v>60</v>
      </c>
      <c r="H62" s="115">
        <v>63</v>
      </c>
      <c r="I62" s="141">
        <v>66</v>
      </c>
      <c r="J62" s="116">
        <v>6</v>
      </c>
      <c r="K62" s="117">
        <v>9.0909090909090917</v>
      </c>
    </row>
    <row r="63" spans="1:11" ht="14.1" customHeight="1" x14ac:dyDescent="0.2">
      <c r="A63" s="307"/>
      <c r="B63" s="308" t="s">
        <v>295</v>
      </c>
      <c r="C63" s="309"/>
      <c r="D63" s="114">
        <v>0.54429174037283989</v>
      </c>
      <c r="E63" s="116">
        <v>40</v>
      </c>
      <c r="F63" s="115">
        <v>40</v>
      </c>
      <c r="G63" s="115">
        <v>33</v>
      </c>
      <c r="H63" s="115">
        <v>37</v>
      </c>
      <c r="I63" s="141">
        <v>40</v>
      </c>
      <c r="J63" s="116">
        <v>0</v>
      </c>
      <c r="K63" s="117">
        <v>0</v>
      </c>
    </row>
    <row r="64" spans="1:11" ht="14.1" customHeight="1" x14ac:dyDescent="0.2">
      <c r="A64" s="307" t="s">
        <v>296</v>
      </c>
      <c r="B64" s="308" t="s">
        <v>297</v>
      </c>
      <c r="C64" s="309"/>
      <c r="D64" s="114">
        <v>0.12246564158388897</v>
      </c>
      <c r="E64" s="116">
        <v>9</v>
      </c>
      <c r="F64" s="115">
        <v>9</v>
      </c>
      <c r="G64" s="115">
        <v>11</v>
      </c>
      <c r="H64" s="115">
        <v>12</v>
      </c>
      <c r="I64" s="141">
        <v>11</v>
      </c>
      <c r="J64" s="116">
        <v>-2</v>
      </c>
      <c r="K64" s="117">
        <v>-18.181818181818183</v>
      </c>
    </row>
    <row r="65" spans="1:11" ht="14.1" customHeight="1" x14ac:dyDescent="0.2">
      <c r="A65" s="307" t="s">
        <v>298</v>
      </c>
      <c r="B65" s="308" t="s">
        <v>299</v>
      </c>
      <c r="C65" s="309"/>
      <c r="D65" s="114">
        <v>0.68036467546604984</v>
      </c>
      <c r="E65" s="116">
        <v>50</v>
      </c>
      <c r="F65" s="115">
        <v>51</v>
      </c>
      <c r="G65" s="115">
        <v>51</v>
      </c>
      <c r="H65" s="115">
        <v>47</v>
      </c>
      <c r="I65" s="141">
        <v>41</v>
      </c>
      <c r="J65" s="116">
        <v>9</v>
      </c>
      <c r="K65" s="117">
        <v>21.951219512195124</v>
      </c>
    </row>
    <row r="66" spans="1:11" ht="14.1" customHeight="1" x14ac:dyDescent="0.2">
      <c r="A66" s="307">
        <v>82</v>
      </c>
      <c r="B66" s="308" t="s">
        <v>300</v>
      </c>
      <c r="C66" s="309"/>
      <c r="D66" s="114">
        <v>2.0819159069261124</v>
      </c>
      <c r="E66" s="116">
        <v>153</v>
      </c>
      <c r="F66" s="115">
        <v>159</v>
      </c>
      <c r="G66" s="115">
        <v>162</v>
      </c>
      <c r="H66" s="115">
        <v>156</v>
      </c>
      <c r="I66" s="141">
        <v>160</v>
      </c>
      <c r="J66" s="116">
        <v>-7</v>
      </c>
      <c r="K66" s="117">
        <v>-4.375</v>
      </c>
    </row>
    <row r="67" spans="1:11" ht="14.1" customHeight="1" x14ac:dyDescent="0.2">
      <c r="A67" s="307" t="s">
        <v>301</v>
      </c>
      <c r="B67" s="308" t="s">
        <v>302</v>
      </c>
      <c r="C67" s="309"/>
      <c r="D67" s="114">
        <v>0.68036467546604984</v>
      </c>
      <c r="E67" s="116">
        <v>50</v>
      </c>
      <c r="F67" s="115">
        <v>52</v>
      </c>
      <c r="G67" s="115">
        <v>53</v>
      </c>
      <c r="H67" s="115">
        <v>50</v>
      </c>
      <c r="I67" s="141">
        <v>49</v>
      </c>
      <c r="J67" s="116">
        <v>1</v>
      </c>
      <c r="K67" s="117">
        <v>2.0408163265306123</v>
      </c>
    </row>
    <row r="68" spans="1:11" ht="14.1" customHeight="1" x14ac:dyDescent="0.2">
      <c r="A68" s="307" t="s">
        <v>303</v>
      </c>
      <c r="B68" s="308" t="s">
        <v>304</v>
      </c>
      <c r="C68" s="309"/>
      <c r="D68" s="114">
        <v>0.80283031704993879</v>
      </c>
      <c r="E68" s="116">
        <v>59</v>
      </c>
      <c r="F68" s="115">
        <v>61</v>
      </c>
      <c r="G68" s="115">
        <v>62</v>
      </c>
      <c r="H68" s="115">
        <v>57</v>
      </c>
      <c r="I68" s="141">
        <v>63</v>
      </c>
      <c r="J68" s="116">
        <v>-4</v>
      </c>
      <c r="K68" s="117">
        <v>-6.3492063492063489</v>
      </c>
    </row>
    <row r="69" spans="1:11" ht="14.1" customHeight="1" x14ac:dyDescent="0.2">
      <c r="A69" s="307">
        <v>83</v>
      </c>
      <c r="B69" s="308" t="s">
        <v>305</v>
      </c>
      <c r="C69" s="309"/>
      <c r="D69" s="114">
        <v>2.0138794393795072</v>
      </c>
      <c r="E69" s="116">
        <v>148</v>
      </c>
      <c r="F69" s="115">
        <v>138</v>
      </c>
      <c r="G69" s="115">
        <v>142</v>
      </c>
      <c r="H69" s="115">
        <v>150</v>
      </c>
      <c r="I69" s="141">
        <v>147</v>
      </c>
      <c r="J69" s="116">
        <v>1</v>
      </c>
      <c r="K69" s="117">
        <v>0.68027210884353739</v>
      </c>
    </row>
    <row r="70" spans="1:11" ht="14.1" customHeight="1" x14ac:dyDescent="0.2">
      <c r="A70" s="307" t="s">
        <v>306</v>
      </c>
      <c r="B70" s="308" t="s">
        <v>307</v>
      </c>
      <c r="C70" s="309"/>
      <c r="D70" s="114">
        <v>1.0885834807456798</v>
      </c>
      <c r="E70" s="116">
        <v>80</v>
      </c>
      <c r="F70" s="115">
        <v>73</v>
      </c>
      <c r="G70" s="115">
        <v>74</v>
      </c>
      <c r="H70" s="115">
        <v>77</v>
      </c>
      <c r="I70" s="141">
        <v>76</v>
      </c>
      <c r="J70" s="116">
        <v>4</v>
      </c>
      <c r="K70" s="117">
        <v>5.2631578947368425</v>
      </c>
    </row>
    <row r="71" spans="1:11" ht="14.1" customHeight="1" x14ac:dyDescent="0.2">
      <c r="A71" s="307"/>
      <c r="B71" s="308" t="s">
        <v>308</v>
      </c>
      <c r="C71" s="309"/>
      <c r="D71" s="114">
        <v>0.63954279493808686</v>
      </c>
      <c r="E71" s="116">
        <v>47</v>
      </c>
      <c r="F71" s="115">
        <v>42</v>
      </c>
      <c r="G71" s="115">
        <v>38</v>
      </c>
      <c r="H71" s="115">
        <v>40</v>
      </c>
      <c r="I71" s="141">
        <v>39</v>
      </c>
      <c r="J71" s="116">
        <v>8</v>
      </c>
      <c r="K71" s="117">
        <v>20.512820512820515</v>
      </c>
    </row>
    <row r="72" spans="1:11" ht="14.1" customHeight="1" x14ac:dyDescent="0.2">
      <c r="A72" s="307">
        <v>84</v>
      </c>
      <c r="B72" s="308" t="s">
        <v>309</v>
      </c>
      <c r="C72" s="309"/>
      <c r="D72" s="114">
        <v>1.1021907742550008</v>
      </c>
      <c r="E72" s="116">
        <v>81</v>
      </c>
      <c r="F72" s="115">
        <v>82</v>
      </c>
      <c r="G72" s="115">
        <v>87</v>
      </c>
      <c r="H72" s="115">
        <v>86</v>
      </c>
      <c r="I72" s="141">
        <v>86</v>
      </c>
      <c r="J72" s="116">
        <v>-5</v>
      </c>
      <c r="K72" s="117">
        <v>-5.8139534883720927</v>
      </c>
    </row>
    <row r="73" spans="1:11" ht="14.1" customHeight="1" x14ac:dyDescent="0.2">
      <c r="A73" s="307" t="s">
        <v>310</v>
      </c>
      <c r="B73" s="308" t="s">
        <v>311</v>
      </c>
      <c r="C73" s="309"/>
      <c r="D73" s="114">
        <v>0.19050210913049395</v>
      </c>
      <c r="E73" s="116">
        <v>14</v>
      </c>
      <c r="F73" s="115">
        <v>11</v>
      </c>
      <c r="G73" s="115">
        <v>11</v>
      </c>
      <c r="H73" s="115">
        <v>11</v>
      </c>
      <c r="I73" s="141">
        <v>11</v>
      </c>
      <c r="J73" s="116">
        <v>3</v>
      </c>
      <c r="K73" s="117">
        <v>27.272727272727273</v>
      </c>
    </row>
    <row r="74" spans="1:11" ht="14.1" customHeight="1" x14ac:dyDescent="0.2">
      <c r="A74" s="307" t="s">
        <v>312</v>
      </c>
      <c r="B74" s="308" t="s">
        <v>313</v>
      </c>
      <c r="C74" s="309"/>
      <c r="D74" s="114">
        <v>0.13607293509320997</v>
      </c>
      <c r="E74" s="116">
        <v>10</v>
      </c>
      <c r="F74" s="115">
        <v>10</v>
      </c>
      <c r="G74" s="115">
        <v>10</v>
      </c>
      <c r="H74" s="115">
        <v>9</v>
      </c>
      <c r="I74" s="141">
        <v>10</v>
      </c>
      <c r="J74" s="116">
        <v>0</v>
      </c>
      <c r="K74" s="117">
        <v>0</v>
      </c>
    </row>
    <row r="75" spans="1:11" ht="14.1" customHeight="1" x14ac:dyDescent="0.2">
      <c r="A75" s="307" t="s">
        <v>314</v>
      </c>
      <c r="B75" s="308" t="s">
        <v>315</v>
      </c>
      <c r="C75" s="309"/>
      <c r="D75" s="114" t="s">
        <v>488</v>
      </c>
      <c r="E75" s="116" t="s">
        <v>488</v>
      </c>
      <c r="F75" s="115">
        <v>3</v>
      </c>
      <c r="G75" s="115">
        <v>7</v>
      </c>
      <c r="H75" s="115">
        <v>6</v>
      </c>
      <c r="I75" s="141">
        <v>6</v>
      </c>
      <c r="J75" s="116" t="s">
        <v>488</v>
      </c>
      <c r="K75" s="117" t="s">
        <v>488</v>
      </c>
    </row>
    <row r="76" spans="1:11" ht="14.1" customHeight="1" x14ac:dyDescent="0.2">
      <c r="A76" s="307">
        <v>91</v>
      </c>
      <c r="B76" s="308" t="s">
        <v>316</v>
      </c>
      <c r="C76" s="309"/>
      <c r="D76" s="114">
        <v>8.1643761055925981E-2</v>
      </c>
      <c r="E76" s="116">
        <v>6</v>
      </c>
      <c r="F76" s="115">
        <v>7</v>
      </c>
      <c r="G76" s="115">
        <v>7</v>
      </c>
      <c r="H76" s="115">
        <v>8</v>
      </c>
      <c r="I76" s="141">
        <v>8</v>
      </c>
      <c r="J76" s="116">
        <v>-2</v>
      </c>
      <c r="K76" s="117">
        <v>-25</v>
      </c>
    </row>
    <row r="77" spans="1:11" ht="14.1" customHeight="1" x14ac:dyDescent="0.2">
      <c r="A77" s="307">
        <v>92</v>
      </c>
      <c r="B77" s="308" t="s">
        <v>317</v>
      </c>
      <c r="C77" s="309"/>
      <c r="D77" s="114">
        <v>8.1643761055925981E-2</v>
      </c>
      <c r="E77" s="116">
        <v>6</v>
      </c>
      <c r="F77" s="115">
        <v>6</v>
      </c>
      <c r="G77" s="115">
        <v>9</v>
      </c>
      <c r="H77" s="115">
        <v>9</v>
      </c>
      <c r="I77" s="141">
        <v>12</v>
      </c>
      <c r="J77" s="116">
        <v>-6</v>
      </c>
      <c r="K77" s="117">
        <v>-50</v>
      </c>
    </row>
    <row r="78" spans="1:11" ht="14.1" customHeight="1" x14ac:dyDescent="0.2">
      <c r="A78" s="307">
        <v>93</v>
      </c>
      <c r="B78" s="308" t="s">
        <v>318</v>
      </c>
      <c r="C78" s="309"/>
      <c r="D78" s="114">
        <v>4.0821880527962991E-2</v>
      </c>
      <c r="E78" s="116">
        <v>3</v>
      </c>
      <c r="F78" s="115" t="s">
        <v>488</v>
      </c>
      <c r="G78" s="115" t="s">
        <v>488</v>
      </c>
      <c r="H78" s="115" t="s">
        <v>488</v>
      </c>
      <c r="I78" s="141" t="s">
        <v>488</v>
      </c>
      <c r="J78" s="116" t="s">
        <v>488</v>
      </c>
      <c r="K78" s="117" t="s">
        <v>488</v>
      </c>
    </row>
    <row r="79" spans="1:11" ht="14.1" customHeight="1" x14ac:dyDescent="0.2">
      <c r="A79" s="307">
        <v>94</v>
      </c>
      <c r="B79" s="308" t="s">
        <v>319</v>
      </c>
      <c r="C79" s="309"/>
      <c r="D79" s="114">
        <v>0.73479384950333382</v>
      </c>
      <c r="E79" s="116">
        <v>54</v>
      </c>
      <c r="F79" s="115">
        <v>59</v>
      </c>
      <c r="G79" s="115">
        <v>57</v>
      </c>
      <c r="H79" s="115">
        <v>57</v>
      </c>
      <c r="I79" s="141">
        <v>69</v>
      </c>
      <c r="J79" s="116">
        <v>-15</v>
      </c>
      <c r="K79" s="117">
        <v>-21.739130434782609</v>
      </c>
    </row>
    <row r="80" spans="1:11" ht="14.1" customHeight="1" x14ac:dyDescent="0.2">
      <c r="A80" s="307" t="s">
        <v>320</v>
      </c>
      <c r="B80" s="308" t="s">
        <v>321</v>
      </c>
      <c r="C80" s="309"/>
      <c r="D80" s="114">
        <v>0</v>
      </c>
      <c r="E80" s="116">
        <v>0</v>
      </c>
      <c r="F80" s="115" t="s">
        <v>488</v>
      </c>
      <c r="G80" s="115" t="s">
        <v>488</v>
      </c>
      <c r="H80" s="115" t="s">
        <v>488</v>
      </c>
      <c r="I80" s="141" t="s">
        <v>488</v>
      </c>
      <c r="J80" s="116" t="s">
        <v>488</v>
      </c>
      <c r="K80" s="117" t="s">
        <v>488</v>
      </c>
    </row>
    <row r="81" spans="1:11" ht="14.1" customHeight="1" x14ac:dyDescent="0.2">
      <c r="A81" s="311" t="s">
        <v>322</v>
      </c>
      <c r="B81" s="312" t="s">
        <v>334</v>
      </c>
      <c r="C81" s="313"/>
      <c r="D81" s="126">
        <v>3.061641039597224</v>
      </c>
      <c r="E81" s="144">
        <v>225</v>
      </c>
      <c r="F81" s="145">
        <v>206</v>
      </c>
      <c r="G81" s="145">
        <v>229</v>
      </c>
      <c r="H81" s="145">
        <v>208</v>
      </c>
      <c r="I81" s="146">
        <v>230</v>
      </c>
      <c r="J81" s="144">
        <v>-5</v>
      </c>
      <c r="K81" s="147">
        <v>-2.1739130434782608</v>
      </c>
    </row>
    <row r="82" spans="1:11" s="270" customFormat="1" ht="11.25" customHeight="1" x14ac:dyDescent="0.2">
      <c r="B82" s="272"/>
      <c r="C82" s="272"/>
      <c r="D82" s="273"/>
      <c r="E82" s="273"/>
      <c r="F82" s="273"/>
      <c r="G82" s="273"/>
      <c r="H82" s="273"/>
      <c r="I82" s="273"/>
      <c r="J82" s="151"/>
      <c r="K82" s="270" t="s">
        <v>46</v>
      </c>
    </row>
    <row r="83" spans="1:11" s="152" customFormat="1" ht="12.75" customHeight="1" x14ac:dyDescent="0.15">
      <c r="A83" s="215" t="s">
        <v>123</v>
      </c>
    </row>
    <row r="84" spans="1:11" ht="11.25" x14ac:dyDescent="0.2">
      <c r="A84" s="278" t="s">
        <v>323</v>
      </c>
    </row>
    <row r="85" spans="1:11" ht="21" customHeight="1" x14ac:dyDescent="0.2">
      <c r="A85" s="619" t="s">
        <v>324</v>
      </c>
      <c r="B85" s="619"/>
      <c r="C85" s="619"/>
      <c r="D85" s="619"/>
      <c r="E85" s="619"/>
      <c r="F85" s="619"/>
      <c r="G85" s="619"/>
      <c r="H85" s="619"/>
      <c r="I85" s="619"/>
      <c r="J85" s="619"/>
      <c r="K85" s="619"/>
    </row>
    <row r="86" spans="1:11" ht="18" customHeight="1" x14ac:dyDescent="0.2">
      <c r="A86" s="619"/>
      <c r="B86" s="619"/>
      <c r="C86" s="619"/>
      <c r="D86" s="619"/>
      <c r="E86" s="619"/>
      <c r="F86" s="619"/>
      <c r="G86" s="619"/>
      <c r="H86" s="619"/>
      <c r="I86" s="619"/>
      <c r="J86" s="619"/>
      <c r="K86" s="619"/>
    </row>
    <row r="87" spans="1:11" ht="15.95" customHeight="1" x14ac:dyDescent="0.2">
      <c r="B87" s="111"/>
      <c r="C87" s="111"/>
    </row>
  </sheetData>
  <mergeCells count="14">
    <mergeCell ref="H8:H9"/>
    <mergeCell ref="I8:I9"/>
    <mergeCell ref="A85:K85"/>
    <mergeCell ref="A86:K86"/>
    <mergeCell ref="A3:K3"/>
    <mergeCell ref="A4:K4"/>
    <mergeCell ref="A5:E5"/>
    <mergeCell ref="A7:C10"/>
    <mergeCell ref="D7:D10"/>
    <mergeCell ref="E7:I7"/>
    <mergeCell ref="J7:K8"/>
    <mergeCell ref="E8:E9"/>
    <mergeCell ref="F8:F9"/>
    <mergeCell ref="G8:G9"/>
  </mergeCells>
  <printOptions horizontalCentered="1"/>
  <pageMargins left="0.70866141732283461" right="0.31496062992125984" top="0.74803149606299213" bottom="0.74803149606299213" header="0.31496062992125984" footer="0.31496062992125984"/>
  <pageSetup paperSize="9" scale="77" fitToHeight="2" orientation="portrait" r:id="rId1"/>
  <headerFooter alignWithMargins="0"/>
  <rowBreaks count="1" manualBreakCount="1">
    <brk id="61" max="1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Q65"/>
  <sheetViews>
    <sheetView showGridLines="0" zoomScaleNormal="100" workbookViewId="0">
      <selection activeCell="A2" sqref="A2"/>
    </sheetView>
  </sheetViews>
  <sheetFormatPr baseColWidth="10" defaultColWidth="7.75" defaultRowHeight="15.95" customHeight="1" x14ac:dyDescent="0.2"/>
  <cols>
    <col min="1" max="1" width="3.625" style="402" customWidth="1"/>
    <col min="2" max="2" width="3.125" style="403" customWidth="1"/>
    <col min="3" max="3" width="3.25" style="402" customWidth="1"/>
    <col min="4" max="4" width="5.625" style="403" customWidth="1"/>
    <col min="5" max="5" width="15.5" style="403" customWidth="1"/>
    <col min="6" max="11" width="8.5" style="404" customWidth="1"/>
    <col min="12" max="12" width="7.625" style="405" customWidth="1"/>
    <col min="13" max="13" width="8.5" style="98" customWidth="1"/>
    <col min="14" max="16384" width="7.75" style="98"/>
  </cols>
  <sheetData>
    <row r="1" spans="1:17" s="92" customFormat="1" ht="36.75" customHeight="1" x14ac:dyDescent="0.2">
      <c r="A1" s="326"/>
      <c r="B1" s="327"/>
      <c r="C1" s="328"/>
      <c r="D1" s="329"/>
      <c r="E1" s="329"/>
      <c r="F1" s="329"/>
      <c r="G1" s="329"/>
      <c r="H1" s="329"/>
      <c r="I1" s="328"/>
      <c r="J1" s="328"/>
      <c r="K1" s="330"/>
      <c r="L1" s="15" t="s">
        <v>6</v>
      </c>
    </row>
    <row r="2" spans="1:17" s="92" customFormat="1" ht="11.25" customHeight="1" x14ac:dyDescent="0.2">
      <c r="A2" s="331"/>
      <c r="B2" s="332"/>
      <c r="C2" s="332"/>
      <c r="D2" s="332"/>
      <c r="E2" s="332"/>
      <c r="F2" s="332"/>
      <c r="G2" s="332"/>
      <c r="H2" s="332"/>
      <c r="I2" s="333"/>
      <c r="J2" s="333"/>
      <c r="K2" s="334"/>
      <c r="L2" s="334"/>
    </row>
    <row r="3" spans="1:17" s="95" customFormat="1" ht="24.95" customHeight="1" x14ac:dyDescent="0.2">
      <c r="A3" s="621" t="s">
        <v>335</v>
      </c>
      <c r="B3" s="621"/>
      <c r="C3" s="621"/>
      <c r="D3" s="621"/>
      <c r="E3" s="621"/>
      <c r="F3" s="621"/>
      <c r="G3" s="621"/>
      <c r="H3" s="621"/>
      <c r="I3" s="621"/>
      <c r="J3" s="621"/>
      <c r="K3" s="621"/>
      <c r="L3" s="621"/>
    </row>
    <row r="4" spans="1:17" s="95" customFormat="1" ht="12" customHeight="1" x14ac:dyDescent="0.2">
      <c r="A4" s="335" t="s">
        <v>93</v>
      </c>
      <c r="B4" s="335"/>
      <c r="C4" s="335"/>
      <c r="D4" s="336"/>
      <c r="E4" s="336"/>
      <c r="F4" s="336"/>
      <c r="G4" s="336"/>
      <c r="H4" s="336"/>
      <c r="I4" s="336"/>
      <c r="J4" s="336"/>
      <c r="K4" s="336"/>
      <c r="L4" s="336"/>
    </row>
    <row r="5" spans="1:17" s="95" customFormat="1" ht="12" customHeight="1" x14ac:dyDescent="0.2">
      <c r="A5" s="622" t="s">
        <v>336</v>
      </c>
      <c r="B5" s="622"/>
      <c r="C5" s="622"/>
      <c r="D5" s="622"/>
      <c r="E5" s="337"/>
      <c r="F5" s="337"/>
      <c r="G5" s="337"/>
      <c r="H5" s="337"/>
      <c r="I5" s="338"/>
      <c r="J5" s="338"/>
      <c r="K5" s="337"/>
      <c r="L5" s="337"/>
    </row>
    <row r="6" spans="1:17" s="95" customFormat="1" ht="11.25" customHeight="1" x14ac:dyDescent="0.2">
      <c r="A6" s="339"/>
      <c r="B6" s="339"/>
      <c r="C6" s="339"/>
      <c r="D6" s="339"/>
      <c r="E6" s="337"/>
      <c r="F6" s="337"/>
      <c r="G6" s="337"/>
      <c r="H6" s="337"/>
      <c r="I6" s="338"/>
      <c r="J6" s="338"/>
      <c r="K6" s="337"/>
      <c r="L6" s="337"/>
    </row>
    <row r="7" spans="1:17" s="92" customFormat="1" ht="12" customHeight="1" x14ac:dyDescent="0.2">
      <c r="A7" s="623" t="s">
        <v>337</v>
      </c>
      <c r="B7" s="623"/>
      <c r="C7" s="623"/>
      <c r="D7" s="623"/>
      <c r="E7" s="623"/>
      <c r="F7" s="626" t="s">
        <v>105</v>
      </c>
      <c r="G7" s="627"/>
      <c r="H7" s="627"/>
      <c r="I7" s="627"/>
      <c r="J7" s="627"/>
      <c r="K7" s="627"/>
      <c r="L7" s="628"/>
      <c r="M7" s="97"/>
      <c r="N7" s="97"/>
      <c r="O7" s="97"/>
      <c r="P7" s="97"/>
      <c r="Q7" s="97"/>
    </row>
    <row r="8" spans="1:17" ht="21.75" customHeight="1" x14ac:dyDescent="0.2">
      <c r="A8" s="623"/>
      <c r="B8" s="623"/>
      <c r="C8" s="623"/>
      <c r="D8" s="623"/>
      <c r="E8" s="623"/>
      <c r="F8" s="629" t="s">
        <v>336</v>
      </c>
      <c r="G8" s="629" t="s">
        <v>338</v>
      </c>
      <c r="H8" s="629" t="s">
        <v>339</v>
      </c>
      <c r="I8" s="629" t="s">
        <v>340</v>
      </c>
      <c r="J8" s="629" t="s">
        <v>341</v>
      </c>
      <c r="K8" s="631" t="s">
        <v>342</v>
      </c>
      <c r="L8" s="632"/>
    </row>
    <row r="9" spans="1:17" ht="12" customHeight="1" x14ac:dyDescent="0.2">
      <c r="A9" s="623"/>
      <c r="B9" s="623"/>
      <c r="C9" s="623"/>
      <c r="D9" s="623"/>
      <c r="E9" s="623"/>
      <c r="F9" s="630"/>
      <c r="G9" s="630"/>
      <c r="H9" s="630"/>
      <c r="I9" s="630"/>
      <c r="J9" s="630"/>
      <c r="K9" s="340" t="s">
        <v>103</v>
      </c>
      <c r="L9" s="341" t="s">
        <v>343</v>
      </c>
    </row>
    <row r="10" spans="1:17" ht="12" customHeight="1" x14ac:dyDescent="0.2">
      <c r="A10" s="624"/>
      <c r="B10" s="624"/>
      <c r="C10" s="624"/>
      <c r="D10" s="624"/>
      <c r="E10" s="625"/>
      <c r="F10" s="342">
        <v>1</v>
      </c>
      <c r="G10" s="343">
        <v>2</v>
      </c>
      <c r="H10" s="343">
        <v>3</v>
      </c>
      <c r="I10" s="343">
        <v>4</v>
      </c>
      <c r="J10" s="343">
        <v>5</v>
      </c>
      <c r="K10" s="343">
        <v>6</v>
      </c>
      <c r="L10" s="343">
        <v>7</v>
      </c>
      <c r="M10" s="102"/>
    </row>
    <row r="11" spans="1:17" s="111" customFormat="1" ht="27.75" customHeight="1" x14ac:dyDescent="0.2">
      <c r="A11" s="633" t="s">
        <v>344</v>
      </c>
      <c r="B11" s="634"/>
      <c r="C11" s="634"/>
      <c r="D11" s="634"/>
      <c r="E11" s="635"/>
      <c r="F11" s="344"/>
      <c r="G11" s="344"/>
      <c r="H11" s="344"/>
      <c r="I11" s="344"/>
      <c r="J11" s="345"/>
      <c r="K11" s="344"/>
      <c r="L11" s="345"/>
    </row>
    <row r="12" spans="1:17" s="111" customFormat="1" ht="15.75" customHeight="1" x14ac:dyDescent="0.2">
      <c r="A12" s="346" t="s">
        <v>105</v>
      </c>
      <c r="B12" s="347"/>
      <c r="C12" s="348"/>
      <c r="D12" s="348"/>
      <c r="E12" s="349"/>
      <c r="F12" s="537">
        <v>3959</v>
      </c>
      <c r="G12" s="537">
        <v>4304</v>
      </c>
      <c r="H12" s="537">
        <v>2969</v>
      </c>
      <c r="I12" s="537">
        <v>5430</v>
      </c>
      <c r="J12" s="538">
        <v>4240</v>
      </c>
      <c r="K12" s="539">
        <v>-281</v>
      </c>
      <c r="L12" s="350">
        <v>-6.6273584905660377</v>
      </c>
    </row>
    <row r="13" spans="1:17" s="111" customFormat="1" ht="15" customHeight="1" x14ac:dyDescent="0.2">
      <c r="A13" s="351" t="s">
        <v>345</v>
      </c>
      <c r="B13" s="352" t="s">
        <v>346</v>
      </c>
      <c r="C13" s="348"/>
      <c r="D13" s="348"/>
      <c r="E13" s="349"/>
      <c r="F13" s="537">
        <v>2254</v>
      </c>
      <c r="G13" s="537">
        <v>2551</v>
      </c>
      <c r="H13" s="537">
        <v>1592</v>
      </c>
      <c r="I13" s="537">
        <v>2955</v>
      </c>
      <c r="J13" s="538">
        <v>2414</v>
      </c>
      <c r="K13" s="539">
        <v>-160</v>
      </c>
      <c r="L13" s="350">
        <v>-6.6280033140016572</v>
      </c>
    </row>
    <row r="14" spans="1:17" s="111" customFormat="1" ht="22.5" customHeight="1" x14ac:dyDescent="0.2">
      <c r="A14" s="351"/>
      <c r="B14" s="352" t="s">
        <v>347</v>
      </c>
      <c r="C14" s="348"/>
      <c r="D14" s="348"/>
      <c r="E14" s="349"/>
      <c r="F14" s="537">
        <v>1705</v>
      </c>
      <c r="G14" s="537">
        <v>1753</v>
      </c>
      <c r="H14" s="537">
        <v>1377</v>
      </c>
      <c r="I14" s="537">
        <v>2475</v>
      </c>
      <c r="J14" s="538">
        <v>1826</v>
      </c>
      <c r="K14" s="539">
        <v>-121</v>
      </c>
      <c r="L14" s="350">
        <v>-6.6265060240963853</v>
      </c>
    </row>
    <row r="15" spans="1:17" s="111" customFormat="1" ht="15" customHeight="1" x14ac:dyDescent="0.2">
      <c r="A15" s="351" t="s">
        <v>348</v>
      </c>
      <c r="B15" s="352" t="s">
        <v>109</v>
      </c>
      <c r="C15" s="348"/>
      <c r="D15" s="348"/>
      <c r="E15" s="349"/>
      <c r="F15" s="537">
        <v>640</v>
      </c>
      <c r="G15" s="537">
        <v>702</v>
      </c>
      <c r="H15" s="537">
        <v>507</v>
      </c>
      <c r="I15" s="537">
        <v>1799</v>
      </c>
      <c r="J15" s="538">
        <v>590</v>
      </c>
      <c r="K15" s="539">
        <v>50</v>
      </c>
      <c r="L15" s="350">
        <v>8.4745762711864412</v>
      </c>
    </row>
    <row r="16" spans="1:17" s="111" customFormat="1" ht="15" customHeight="1" x14ac:dyDescent="0.2">
      <c r="A16" s="351"/>
      <c r="B16" s="352" t="s">
        <v>110</v>
      </c>
      <c r="C16" s="348"/>
      <c r="D16" s="348"/>
      <c r="E16" s="349"/>
      <c r="F16" s="537">
        <v>2708</v>
      </c>
      <c r="G16" s="537">
        <v>2940</v>
      </c>
      <c r="H16" s="537">
        <v>2094</v>
      </c>
      <c r="I16" s="537">
        <v>3082</v>
      </c>
      <c r="J16" s="538">
        <v>3133</v>
      </c>
      <c r="K16" s="539">
        <v>-425</v>
      </c>
      <c r="L16" s="350">
        <v>-13.565272901372486</v>
      </c>
    </row>
    <row r="17" spans="1:12" s="111" customFormat="1" ht="15" customHeight="1" x14ac:dyDescent="0.2">
      <c r="A17" s="351"/>
      <c r="B17" s="352" t="s">
        <v>111</v>
      </c>
      <c r="C17" s="348"/>
      <c r="D17" s="348"/>
      <c r="E17" s="349"/>
      <c r="F17" s="537">
        <v>564</v>
      </c>
      <c r="G17" s="537">
        <v>623</v>
      </c>
      <c r="H17" s="537">
        <v>336</v>
      </c>
      <c r="I17" s="537">
        <v>508</v>
      </c>
      <c r="J17" s="538">
        <v>469</v>
      </c>
      <c r="K17" s="539">
        <v>95</v>
      </c>
      <c r="L17" s="350">
        <v>20.255863539445627</v>
      </c>
    </row>
    <row r="18" spans="1:12" s="111" customFormat="1" ht="15" customHeight="1" x14ac:dyDescent="0.2">
      <c r="A18" s="351"/>
      <c r="B18" s="352" t="s">
        <v>112</v>
      </c>
      <c r="C18" s="348"/>
      <c r="D18" s="348"/>
      <c r="E18" s="349"/>
      <c r="F18" s="537">
        <v>47</v>
      </c>
      <c r="G18" s="537">
        <v>39</v>
      </c>
      <c r="H18" s="537">
        <v>32</v>
      </c>
      <c r="I18" s="537">
        <v>41</v>
      </c>
      <c r="J18" s="538">
        <v>48</v>
      </c>
      <c r="K18" s="539">
        <v>-1</v>
      </c>
      <c r="L18" s="350">
        <v>-2.0833333333333335</v>
      </c>
    </row>
    <row r="19" spans="1:12" s="111" customFormat="1" ht="15" customHeight="1" x14ac:dyDescent="0.2">
      <c r="A19" s="119" t="s">
        <v>114</v>
      </c>
      <c r="B19" s="120" t="s">
        <v>182</v>
      </c>
      <c r="C19" s="348"/>
      <c r="D19" s="348"/>
      <c r="E19" s="349"/>
      <c r="F19" s="537">
        <v>2626</v>
      </c>
      <c r="G19" s="537">
        <v>2905</v>
      </c>
      <c r="H19" s="537">
        <v>1925</v>
      </c>
      <c r="I19" s="537">
        <v>3893</v>
      </c>
      <c r="J19" s="538">
        <v>2861</v>
      </c>
      <c r="K19" s="539">
        <v>-235</v>
      </c>
      <c r="L19" s="350">
        <v>-8.2139112198531983</v>
      </c>
    </row>
    <row r="20" spans="1:12" s="111" customFormat="1" ht="15" customHeight="1" x14ac:dyDescent="0.2">
      <c r="A20" s="119"/>
      <c r="B20" s="120" t="s">
        <v>183</v>
      </c>
      <c r="C20" s="348"/>
      <c r="D20" s="348"/>
      <c r="E20" s="349"/>
      <c r="F20" s="537">
        <v>1333</v>
      </c>
      <c r="G20" s="537">
        <v>1399</v>
      </c>
      <c r="H20" s="537">
        <v>1044</v>
      </c>
      <c r="I20" s="537">
        <v>1537</v>
      </c>
      <c r="J20" s="538">
        <v>1379</v>
      </c>
      <c r="K20" s="539">
        <v>-46</v>
      </c>
      <c r="L20" s="350">
        <v>-3.3357505438723711</v>
      </c>
    </row>
    <row r="21" spans="1:12" s="111" customFormat="1" ht="15" customHeight="1" x14ac:dyDescent="0.2">
      <c r="A21" s="119" t="s">
        <v>114</v>
      </c>
      <c r="B21" s="120" t="s">
        <v>117</v>
      </c>
      <c r="C21" s="348"/>
      <c r="D21" s="348"/>
      <c r="E21" s="349"/>
      <c r="F21" s="537">
        <v>3556</v>
      </c>
      <c r="G21" s="537">
        <v>3896</v>
      </c>
      <c r="H21" s="537">
        <v>2681</v>
      </c>
      <c r="I21" s="537">
        <v>5026</v>
      </c>
      <c r="J21" s="538">
        <v>3901</v>
      </c>
      <c r="K21" s="539">
        <v>-345</v>
      </c>
      <c r="L21" s="350">
        <v>-8.8438861830299924</v>
      </c>
    </row>
    <row r="22" spans="1:12" s="111" customFormat="1" ht="15" customHeight="1" x14ac:dyDescent="0.2">
      <c r="A22" s="119"/>
      <c r="B22" s="120" t="s">
        <v>118</v>
      </c>
      <c r="C22" s="348"/>
      <c r="D22" s="348"/>
      <c r="E22" s="349"/>
      <c r="F22" s="537">
        <v>402</v>
      </c>
      <c r="G22" s="537">
        <v>403</v>
      </c>
      <c r="H22" s="537">
        <v>273</v>
      </c>
      <c r="I22" s="537">
        <v>394</v>
      </c>
      <c r="J22" s="538">
        <v>336</v>
      </c>
      <c r="K22" s="539">
        <v>66</v>
      </c>
      <c r="L22" s="350">
        <v>19.642857142857142</v>
      </c>
    </row>
    <row r="23" spans="1:12" s="111" customFormat="1" ht="15" customHeight="1" x14ac:dyDescent="0.2">
      <c r="A23" s="353" t="s">
        <v>348</v>
      </c>
      <c r="B23" s="354" t="s">
        <v>194</v>
      </c>
      <c r="C23" s="355"/>
      <c r="D23" s="355"/>
      <c r="E23" s="356"/>
      <c r="F23" s="540">
        <v>75</v>
      </c>
      <c r="G23" s="540">
        <v>96</v>
      </c>
      <c r="H23" s="540">
        <v>99</v>
      </c>
      <c r="I23" s="540">
        <v>929</v>
      </c>
      <c r="J23" s="541">
        <v>61</v>
      </c>
      <c r="K23" s="542">
        <v>14</v>
      </c>
      <c r="L23" s="357">
        <v>22.950819672131146</v>
      </c>
    </row>
    <row r="24" spans="1:12" s="111" customFormat="1" ht="15" customHeight="1" x14ac:dyDescent="0.2">
      <c r="A24" s="636" t="s">
        <v>349</v>
      </c>
      <c r="B24" s="637"/>
      <c r="C24" s="637"/>
      <c r="D24" s="637"/>
      <c r="E24" s="638"/>
      <c r="F24" s="358"/>
      <c r="G24" s="358"/>
      <c r="H24" s="358"/>
      <c r="I24" s="358"/>
      <c r="J24" s="358"/>
      <c r="K24" s="359"/>
      <c r="L24" s="360"/>
    </row>
    <row r="25" spans="1:12" s="111" customFormat="1" ht="15" customHeight="1" x14ac:dyDescent="0.2">
      <c r="A25" s="361" t="s">
        <v>105</v>
      </c>
      <c r="B25" s="362"/>
      <c r="C25" s="363"/>
      <c r="D25" s="363"/>
      <c r="E25" s="364"/>
      <c r="F25" s="543">
        <v>38.5</v>
      </c>
      <c r="G25" s="543">
        <v>34.799999999999997</v>
      </c>
      <c r="H25" s="543">
        <v>39.799999999999997</v>
      </c>
      <c r="I25" s="543">
        <v>39.299999999999997</v>
      </c>
      <c r="J25" s="543">
        <v>36.9</v>
      </c>
      <c r="K25" s="544" t="s">
        <v>350</v>
      </c>
      <c r="L25" s="365">
        <v>1.6000000000000014</v>
      </c>
    </row>
    <row r="26" spans="1:12" s="111" customFormat="1" ht="15" customHeight="1" x14ac:dyDescent="0.2">
      <c r="A26" s="366" t="s">
        <v>106</v>
      </c>
      <c r="B26" s="367" t="s">
        <v>346</v>
      </c>
      <c r="C26" s="363"/>
      <c r="D26" s="363"/>
      <c r="E26" s="364"/>
      <c r="F26" s="543">
        <v>33.9</v>
      </c>
      <c r="G26" s="543">
        <v>29.2</v>
      </c>
      <c r="H26" s="543">
        <v>34</v>
      </c>
      <c r="I26" s="543">
        <v>33</v>
      </c>
      <c r="J26" s="545">
        <v>31.3</v>
      </c>
      <c r="K26" s="544" t="s">
        <v>350</v>
      </c>
      <c r="L26" s="365">
        <v>2.5999999999999979</v>
      </c>
    </row>
    <row r="27" spans="1:12" s="111" customFormat="1" ht="15" customHeight="1" x14ac:dyDescent="0.2">
      <c r="A27" s="366"/>
      <c r="B27" s="367" t="s">
        <v>347</v>
      </c>
      <c r="C27" s="363"/>
      <c r="D27" s="363"/>
      <c r="E27" s="364"/>
      <c r="F27" s="543">
        <v>44.6</v>
      </c>
      <c r="G27" s="543">
        <v>43.2</v>
      </c>
      <c r="H27" s="543">
        <v>46.5</v>
      </c>
      <c r="I27" s="543">
        <v>46.6</v>
      </c>
      <c r="J27" s="543">
        <v>44.4</v>
      </c>
      <c r="K27" s="544" t="s">
        <v>350</v>
      </c>
      <c r="L27" s="365">
        <v>0.20000000000000284</v>
      </c>
    </row>
    <row r="28" spans="1:12" s="111" customFormat="1" ht="15" customHeight="1" x14ac:dyDescent="0.2">
      <c r="A28" s="366" t="s">
        <v>114</v>
      </c>
      <c r="B28" s="367" t="s">
        <v>109</v>
      </c>
      <c r="C28" s="363"/>
      <c r="D28" s="363"/>
      <c r="E28" s="364"/>
      <c r="F28" s="543">
        <v>52</v>
      </c>
      <c r="G28" s="543">
        <v>48.3</v>
      </c>
      <c r="H28" s="543">
        <v>46.2</v>
      </c>
      <c r="I28" s="543">
        <v>50.9</v>
      </c>
      <c r="J28" s="543">
        <v>50.1</v>
      </c>
      <c r="K28" s="544" t="s">
        <v>350</v>
      </c>
      <c r="L28" s="365">
        <v>1.8999999999999986</v>
      </c>
    </row>
    <row r="29" spans="1:12" s="111" customFormat="1" ht="24" customHeight="1" x14ac:dyDescent="0.2">
      <c r="A29" s="366"/>
      <c r="B29" s="367" t="s">
        <v>110</v>
      </c>
      <c r="C29" s="363"/>
      <c r="D29" s="363"/>
      <c r="E29" s="364"/>
      <c r="F29" s="543">
        <v>36.4</v>
      </c>
      <c r="G29" s="543">
        <v>33.6</v>
      </c>
      <c r="H29" s="543">
        <v>38.200000000000003</v>
      </c>
      <c r="I29" s="543">
        <v>37.799999999999997</v>
      </c>
      <c r="J29" s="545">
        <v>35.299999999999997</v>
      </c>
      <c r="K29" s="544" t="s">
        <v>350</v>
      </c>
      <c r="L29" s="365">
        <v>1.1000000000000014</v>
      </c>
    </row>
    <row r="30" spans="1:12" s="111" customFormat="1" ht="15" customHeight="1" x14ac:dyDescent="0.2">
      <c r="A30" s="366"/>
      <c r="B30" s="367" t="s">
        <v>111</v>
      </c>
      <c r="C30" s="363"/>
      <c r="D30" s="363"/>
      <c r="E30" s="364"/>
      <c r="F30" s="543">
        <v>34.9</v>
      </c>
      <c r="G30" s="543">
        <v>27.7</v>
      </c>
      <c r="H30" s="543">
        <v>43.2</v>
      </c>
      <c r="I30" s="543">
        <v>31.2</v>
      </c>
      <c r="J30" s="543">
        <v>31.7</v>
      </c>
      <c r="K30" s="544" t="s">
        <v>350</v>
      </c>
      <c r="L30" s="365">
        <v>3.1999999999999993</v>
      </c>
    </row>
    <row r="31" spans="1:12" s="111" customFormat="1" ht="15" customHeight="1" x14ac:dyDescent="0.2">
      <c r="A31" s="366"/>
      <c r="B31" s="367" t="s">
        <v>112</v>
      </c>
      <c r="C31" s="363"/>
      <c r="D31" s="363"/>
      <c r="E31" s="364"/>
      <c r="F31" s="543">
        <v>36.200000000000003</v>
      </c>
      <c r="G31" s="543">
        <v>33.299999999999997</v>
      </c>
      <c r="H31" s="543">
        <v>34.4</v>
      </c>
      <c r="I31" s="543">
        <v>29.3</v>
      </c>
      <c r="J31" s="543">
        <v>39.6</v>
      </c>
      <c r="K31" s="544" t="s">
        <v>350</v>
      </c>
      <c r="L31" s="365">
        <v>-3.3999999999999986</v>
      </c>
    </row>
    <row r="32" spans="1:12" s="111" customFormat="1" ht="15" customHeight="1" x14ac:dyDescent="0.2">
      <c r="A32" s="368" t="s">
        <v>114</v>
      </c>
      <c r="B32" s="369" t="s">
        <v>182</v>
      </c>
      <c r="C32" s="363"/>
      <c r="D32" s="363"/>
      <c r="E32" s="364"/>
      <c r="F32" s="543">
        <v>34.200000000000003</v>
      </c>
      <c r="G32" s="543">
        <v>30.8</v>
      </c>
      <c r="H32" s="543">
        <v>36</v>
      </c>
      <c r="I32" s="543">
        <v>34.799999999999997</v>
      </c>
      <c r="J32" s="545">
        <v>32.799999999999997</v>
      </c>
      <c r="K32" s="544" t="s">
        <v>350</v>
      </c>
      <c r="L32" s="365">
        <v>1.4000000000000057</v>
      </c>
    </row>
    <row r="33" spans="1:12" s="111" customFormat="1" ht="15" customHeight="1" x14ac:dyDescent="0.2">
      <c r="A33" s="368"/>
      <c r="B33" s="369" t="s">
        <v>183</v>
      </c>
      <c r="C33" s="363"/>
      <c r="D33" s="363"/>
      <c r="E33" s="364"/>
      <c r="F33" s="543">
        <v>46.9</v>
      </c>
      <c r="G33" s="543">
        <v>43</v>
      </c>
      <c r="H33" s="543">
        <v>46.5</v>
      </c>
      <c r="I33" s="543">
        <v>47.5</v>
      </c>
      <c r="J33" s="543">
        <v>45.3</v>
      </c>
      <c r="K33" s="544" t="s">
        <v>350</v>
      </c>
      <c r="L33" s="365">
        <v>1.6000000000000014</v>
      </c>
    </row>
    <row r="34" spans="1:12" s="111" customFormat="1" ht="15" customHeight="1" x14ac:dyDescent="0.2">
      <c r="A34" s="368" t="s">
        <v>114</v>
      </c>
      <c r="B34" s="369" t="s">
        <v>117</v>
      </c>
      <c r="C34" s="363"/>
      <c r="D34" s="363"/>
      <c r="E34" s="364"/>
      <c r="F34" s="543">
        <v>36</v>
      </c>
      <c r="G34" s="543">
        <v>33.200000000000003</v>
      </c>
      <c r="H34" s="543">
        <v>38.299999999999997</v>
      </c>
      <c r="I34" s="543">
        <v>37.9</v>
      </c>
      <c r="J34" s="543">
        <v>35.4</v>
      </c>
      <c r="K34" s="544" t="s">
        <v>350</v>
      </c>
      <c r="L34" s="365">
        <v>0.60000000000000142</v>
      </c>
    </row>
    <row r="35" spans="1:12" s="704" customFormat="1" ht="24" customHeight="1" x14ac:dyDescent="0.2">
      <c r="A35" s="370"/>
      <c r="B35" s="371" t="s">
        <v>118</v>
      </c>
      <c r="C35" s="372"/>
      <c r="D35" s="372"/>
      <c r="E35" s="373"/>
      <c r="F35" s="546">
        <v>61.2</v>
      </c>
      <c r="G35" s="546">
        <v>49.7</v>
      </c>
      <c r="H35" s="546">
        <v>55.5</v>
      </c>
      <c r="I35" s="546">
        <v>54.2</v>
      </c>
      <c r="J35" s="547">
        <v>53.8</v>
      </c>
      <c r="K35" s="548" t="s">
        <v>350</v>
      </c>
      <c r="L35" s="374">
        <v>7.4000000000000057</v>
      </c>
    </row>
    <row r="36" spans="1:12" s="704" customFormat="1" ht="15.95" customHeight="1" x14ac:dyDescent="0.2">
      <c r="A36" s="375" t="s">
        <v>351</v>
      </c>
      <c r="B36" s="376"/>
      <c r="C36" s="377"/>
      <c r="D36" s="376"/>
      <c r="E36" s="378"/>
      <c r="F36" s="549">
        <v>3825</v>
      </c>
      <c r="G36" s="549">
        <v>4148</v>
      </c>
      <c r="H36" s="549">
        <v>2824</v>
      </c>
      <c r="I36" s="549">
        <v>4289</v>
      </c>
      <c r="J36" s="549">
        <v>4133</v>
      </c>
      <c r="K36" s="550">
        <v>-308</v>
      </c>
      <c r="L36" s="380">
        <v>-7.4522138882167921</v>
      </c>
    </row>
    <row r="37" spans="1:12" s="704" customFormat="1" ht="15.95" customHeight="1" x14ac:dyDescent="0.2">
      <c r="A37" s="381"/>
      <c r="B37" s="382" t="s">
        <v>114</v>
      </c>
      <c r="C37" s="382" t="s">
        <v>352</v>
      </c>
      <c r="D37" s="382"/>
      <c r="E37" s="383"/>
      <c r="F37" s="549">
        <v>1472</v>
      </c>
      <c r="G37" s="549">
        <v>1445</v>
      </c>
      <c r="H37" s="549">
        <v>1124</v>
      </c>
      <c r="I37" s="549">
        <v>1684</v>
      </c>
      <c r="J37" s="549">
        <v>1524</v>
      </c>
      <c r="K37" s="550">
        <v>-52</v>
      </c>
      <c r="L37" s="380">
        <v>-3.4120734908136483</v>
      </c>
    </row>
    <row r="38" spans="1:12" s="704" customFormat="1" ht="15.95" customHeight="1" x14ac:dyDescent="0.2">
      <c r="A38" s="381"/>
      <c r="B38" s="384" t="s">
        <v>106</v>
      </c>
      <c r="C38" s="384" t="s">
        <v>107</v>
      </c>
      <c r="D38" s="385"/>
      <c r="E38" s="383"/>
      <c r="F38" s="549">
        <v>2186</v>
      </c>
      <c r="G38" s="549">
        <v>2469</v>
      </c>
      <c r="H38" s="549">
        <v>1520</v>
      </c>
      <c r="I38" s="549">
        <v>2300</v>
      </c>
      <c r="J38" s="551">
        <v>2371</v>
      </c>
      <c r="K38" s="550">
        <v>-185</v>
      </c>
      <c r="L38" s="380">
        <v>-7.8026149304091099</v>
      </c>
    </row>
    <row r="39" spans="1:12" s="704" customFormat="1" ht="15.95" customHeight="1" x14ac:dyDescent="0.2">
      <c r="A39" s="381"/>
      <c r="B39" s="385"/>
      <c r="C39" s="382" t="s">
        <v>353</v>
      </c>
      <c r="D39" s="385"/>
      <c r="E39" s="383"/>
      <c r="F39" s="549">
        <v>741</v>
      </c>
      <c r="G39" s="549">
        <v>720</v>
      </c>
      <c r="H39" s="549">
        <v>517</v>
      </c>
      <c r="I39" s="549">
        <v>758</v>
      </c>
      <c r="J39" s="549">
        <v>742</v>
      </c>
      <c r="K39" s="550">
        <v>-1</v>
      </c>
      <c r="L39" s="380">
        <v>-0.13477088948787061</v>
      </c>
    </row>
    <row r="40" spans="1:12" s="704" customFormat="1" ht="15.95" customHeight="1" x14ac:dyDescent="0.2">
      <c r="A40" s="381"/>
      <c r="B40" s="384"/>
      <c r="C40" s="384" t="s">
        <v>108</v>
      </c>
      <c r="D40" s="385"/>
      <c r="E40" s="383"/>
      <c r="F40" s="549">
        <v>1639</v>
      </c>
      <c r="G40" s="549">
        <v>1679</v>
      </c>
      <c r="H40" s="549">
        <v>1304</v>
      </c>
      <c r="I40" s="549">
        <v>1989</v>
      </c>
      <c r="J40" s="549">
        <v>1762</v>
      </c>
      <c r="K40" s="550">
        <v>-123</v>
      </c>
      <c r="L40" s="380">
        <v>-6.9807037457434733</v>
      </c>
    </row>
    <row r="41" spans="1:12" s="111" customFormat="1" ht="24" customHeight="1" x14ac:dyDescent="0.2">
      <c r="A41" s="381"/>
      <c r="B41" s="385"/>
      <c r="C41" s="382" t="s">
        <v>353</v>
      </c>
      <c r="D41" s="385"/>
      <c r="E41" s="383"/>
      <c r="F41" s="549">
        <v>731</v>
      </c>
      <c r="G41" s="549">
        <v>725</v>
      </c>
      <c r="H41" s="549">
        <v>607</v>
      </c>
      <c r="I41" s="549">
        <v>926</v>
      </c>
      <c r="J41" s="551">
        <v>782</v>
      </c>
      <c r="K41" s="550">
        <v>-51</v>
      </c>
      <c r="L41" s="380">
        <v>-6.5217391304347823</v>
      </c>
    </row>
    <row r="42" spans="1:12" s="111" customFormat="1" ht="15" customHeight="1" x14ac:dyDescent="0.2">
      <c r="A42" s="381"/>
      <c r="B42" s="384" t="s">
        <v>114</v>
      </c>
      <c r="C42" s="384" t="s">
        <v>354</v>
      </c>
      <c r="D42" s="385"/>
      <c r="E42" s="383"/>
      <c r="F42" s="549">
        <v>560</v>
      </c>
      <c r="G42" s="549">
        <v>590</v>
      </c>
      <c r="H42" s="549">
        <v>383</v>
      </c>
      <c r="I42" s="549">
        <v>752</v>
      </c>
      <c r="J42" s="549">
        <v>529</v>
      </c>
      <c r="K42" s="550">
        <v>31</v>
      </c>
      <c r="L42" s="380">
        <v>5.8601134215500945</v>
      </c>
    </row>
    <row r="43" spans="1:12" s="111" customFormat="1" ht="15" customHeight="1" x14ac:dyDescent="0.2">
      <c r="A43" s="381"/>
      <c r="B43" s="385"/>
      <c r="C43" s="382" t="s">
        <v>353</v>
      </c>
      <c r="D43" s="385"/>
      <c r="E43" s="383"/>
      <c r="F43" s="549">
        <v>291</v>
      </c>
      <c r="G43" s="549">
        <v>285</v>
      </c>
      <c r="H43" s="549">
        <v>177</v>
      </c>
      <c r="I43" s="549">
        <v>383</v>
      </c>
      <c r="J43" s="549">
        <v>265</v>
      </c>
      <c r="K43" s="550">
        <v>26</v>
      </c>
      <c r="L43" s="380">
        <v>9.8113207547169807</v>
      </c>
    </row>
    <row r="44" spans="1:12" s="111" customFormat="1" ht="15" customHeight="1" x14ac:dyDescent="0.2">
      <c r="A44" s="381"/>
      <c r="B44" s="384"/>
      <c r="C44" s="367" t="s">
        <v>110</v>
      </c>
      <c r="D44" s="385"/>
      <c r="E44" s="383"/>
      <c r="F44" s="549">
        <v>2670</v>
      </c>
      <c r="G44" s="549">
        <v>2908</v>
      </c>
      <c r="H44" s="549">
        <v>2078</v>
      </c>
      <c r="I44" s="549">
        <v>2996</v>
      </c>
      <c r="J44" s="551">
        <v>3096</v>
      </c>
      <c r="K44" s="550">
        <v>-426</v>
      </c>
      <c r="L44" s="380">
        <v>-13.75968992248062</v>
      </c>
    </row>
    <row r="45" spans="1:12" s="111" customFormat="1" ht="15" customHeight="1" x14ac:dyDescent="0.2">
      <c r="A45" s="381"/>
      <c r="B45" s="385"/>
      <c r="C45" s="382" t="s">
        <v>353</v>
      </c>
      <c r="D45" s="385"/>
      <c r="E45" s="383"/>
      <c r="F45" s="549">
        <v>973</v>
      </c>
      <c r="G45" s="549">
        <v>978</v>
      </c>
      <c r="H45" s="549">
        <v>793</v>
      </c>
      <c r="I45" s="549">
        <v>1133</v>
      </c>
      <c r="J45" s="549">
        <v>1094</v>
      </c>
      <c r="K45" s="550">
        <v>-121</v>
      </c>
      <c r="L45" s="380">
        <v>-11.060329067641682</v>
      </c>
    </row>
    <row r="46" spans="1:12" s="111" customFormat="1" ht="15" customHeight="1" x14ac:dyDescent="0.2">
      <c r="A46" s="381"/>
      <c r="B46" s="384"/>
      <c r="C46" s="367" t="s">
        <v>111</v>
      </c>
      <c r="D46" s="385"/>
      <c r="E46" s="383"/>
      <c r="F46" s="549">
        <v>548</v>
      </c>
      <c r="G46" s="549">
        <v>611</v>
      </c>
      <c r="H46" s="549">
        <v>331</v>
      </c>
      <c r="I46" s="549">
        <v>500</v>
      </c>
      <c r="J46" s="549">
        <v>460</v>
      </c>
      <c r="K46" s="550">
        <v>88</v>
      </c>
      <c r="L46" s="380">
        <v>19.130434782608695</v>
      </c>
    </row>
    <row r="47" spans="1:12" s="111" customFormat="1" ht="15" customHeight="1" x14ac:dyDescent="0.2">
      <c r="A47" s="381"/>
      <c r="B47" s="385"/>
      <c r="C47" s="382" t="s">
        <v>353</v>
      </c>
      <c r="D47" s="385"/>
      <c r="E47" s="383"/>
      <c r="F47" s="549">
        <v>191</v>
      </c>
      <c r="G47" s="549">
        <v>169</v>
      </c>
      <c r="H47" s="549">
        <v>143</v>
      </c>
      <c r="I47" s="549">
        <v>156</v>
      </c>
      <c r="J47" s="551">
        <v>146</v>
      </c>
      <c r="K47" s="550">
        <v>45</v>
      </c>
      <c r="L47" s="380">
        <v>30.82191780821918</v>
      </c>
    </row>
    <row r="48" spans="1:12" s="111" customFormat="1" ht="15" customHeight="1" x14ac:dyDescent="0.2">
      <c r="A48" s="381"/>
      <c r="B48" s="385"/>
      <c r="C48" s="367" t="s">
        <v>112</v>
      </c>
      <c r="D48" s="386"/>
      <c r="E48" s="387"/>
      <c r="F48" s="549">
        <v>47</v>
      </c>
      <c r="G48" s="549">
        <v>39</v>
      </c>
      <c r="H48" s="549">
        <v>32</v>
      </c>
      <c r="I48" s="549">
        <v>41</v>
      </c>
      <c r="J48" s="549">
        <v>48</v>
      </c>
      <c r="K48" s="550">
        <v>-1</v>
      </c>
      <c r="L48" s="380">
        <v>-2.0833333333333335</v>
      </c>
    </row>
    <row r="49" spans="1:12" s="111" customFormat="1" ht="15" customHeight="1" x14ac:dyDescent="0.2">
      <c r="A49" s="381"/>
      <c r="B49" s="385"/>
      <c r="C49" s="382" t="s">
        <v>353</v>
      </c>
      <c r="D49" s="385"/>
      <c r="E49" s="383"/>
      <c r="F49" s="549">
        <v>17</v>
      </c>
      <c r="G49" s="549">
        <v>13</v>
      </c>
      <c r="H49" s="549">
        <v>11</v>
      </c>
      <c r="I49" s="549">
        <v>12</v>
      </c>
      <c r="J49" s="549">
        <v>19</v>
      </c>
      <c r="K49" s="550">
        <v>-2</v>
      </c>
      <c r="L49" s="380">
        <v>-10.526315789473685</v>
      </c>
    </row>
    <row r="50" spans="1:12" s="111" customFormat="1" ht="15" customHeight="1" x14ac:dyDescent="0.2">
      <c r="A50" s="381"/>
      <c r="B50" s="384" t="s">
        <v>114</v>
      </c>
      <c r="C50" s="382" t="s">
        <v>182</v>
      </c>
      <c r="D50" s="385"/>
      <c r="E50" s="383"/>
      <c r="F50" s="549">
        <v>2530</v>
      </c>
      <c r="G50" s="549">
        <v>2788</v>
      </c>
      <c r="H50" s="549">
        <v>1798</v>
      </c>
      <c r="I50" s="549">
        <v>2795</v>
      </c>
      <c r="J50" s="551">
        <v>2792</v>
      </c>
      <c r="K50" s="550">
        <v>-262</v>
      </c>
      <c r="L50" s="380">
        <v>-9.3839541547277943</v>
      </c>
    </row>
    <row r="51" spans="1:12" s="111" customFormat="1" ht="15" customHeight="1" x14ac:dyDescent="0.2">
      <c r="A51" s="381"/>
      <c r="B51" s="385"/>
      <c r="C51" s="382" t="s">
        <v>353</v>
      </c>
      <c r="D51" s="385"/>
      <c r="E51" s="383"/>
      <c r="F51" s="549">
        <v>865</v>
      </c>
      <c r="G51" s="549">
        <v>860</v>
      </c>
      <c r="H51" s="549">
        <v>647</v>
      </c>
      <c r="I51" s="549">
        <v>974</v>
      </c>
      <c r="J51" s="549">
        <v>917</v>
      </c>
      <c r="K51" s="550">
        <v>-52</v>
      </c>
      <c r="L51" s="380">
        <v>-5.6706652126499453</v>
      </c>
    </row>
    <row r="52" spans="1:12" s="111" customFormat="1" ht="15" customHeight="1" x14ac:dyDescent="0.2">
      <c r="A52" s="381"/>
      <c r="B52" s="384"/>
      <c r="C52" s="382" t="s">
        <v>183</v>
      </c>
      <c r="D52" s="385"/>
      <c r="E52" s="383"/>
      <c r="F52" s="549">
        <v>1295</v>
      </c>
      <c r="G52" s="549">
        <v>1360</v>
      </c>
      <c r="H52" s="549">
        <v>1026</v>
      </c>
      <c r="I52" s="549">
        <v>1494</v>
      </c>
      <c r="J52" s="549">
        <v>1341</v>
      </c>
      <c r="K52" s="550">
        <v>-46</v>
      </c>
      <c r="L52" s="380">
        <v>-3.4302759134973901</v>
      </c>
    </row>
    <row r="53" spans="1:12" s="270" customFormat="1" ht="11.25" customHeight="1" x14ac:dyDescent="0.2">
      <c r="A53" s="381"/>
      <c r="B53" s="385"/>
      <c r="C53" s="382" t="s">
        <v>353</v>
      </c>
      <c r="D53" s="385"/>
      <c r="E53" s="383"/>
      <c r="F53" s="549">
        <v>607</v>
      </c>
      <c r="G53" s="549">
        <v>585</v>
      </c>
      <c r="H53" s="549">
        <v>477</v>
      </c>
      <c r="I53" s="549">
        <v>710</v>
      </c>
      <c r="J53" s="551">
        <v>607</v>
      </c>
      <c r="K53" s="550">
        <v>0</v>
      </c>
      <c r="L53" s="380">
        <v>0</v>
      </c>
    </row>
    <row r="54" spans="1:12" s="152" customFormat="1" ht="12.75" customHeight="1" x14ac:dyDescent="0.2">
      <c r="A54" s="381"/>
      <c r="B54" s="384" t="s">
        <v>114</v>
      </c>
      <c r="C54" s="384" t="s">
        <v>117</v>
      </c>
      <c r="D54" s="385"/>
      <c r="E54" s="383"/>
      <c r="F54" s="549">
        <v>3440</v>
      </c>
      <c r="G54" s="549">
        <v>3751</v>
      </c>
      <c r="H54" s="549">
        <v>2546</v>
      </c>
      <c r="I54" s="549">
        <v>3925</v>
      </c>
      <c r="J54" s="549">
        <v>3803</v>
      </c>
      <c r="K54" s="550">
        <v>-363</v>
      </c>
      <c r="L54" s="380">
        <v>-9.5450959768603738</v>
      </c>
    </row>
    <row r="55" spans="1:12" ht="11.25" x14ac:dyDescent="0.2">
      <c r="A55" s="381"/>
      <c r="B55" s="385"/>
      <c r="C55" s="382" t="s">
        <v>353</v>
      </c>
      <c r="D55" s="385"/>
      <c r="E55" s="383"/>
      <c r="F55" s="549">
        <v>1237</v>
      </c>
      <c r="G55" s="549">
        <v>1247</v>
      </c>
      <c r="H55" s="549">
        <v>974</v>
      </c>
      <c r="I55" s="549">
        <v>1489</v>
      </c>
      <c r="J55" s="549">
        <v>1347</v>
      </c>
      <c r="K55" s="550">
        <v>-110</v>
      </c>
      <c r="L55" s="380">
        <v>-8.1662954714179659</v>
      </c>
    </row>
    <row r="56" spans="1:12" ht="14.25" customHeight="1" x14ac:dyDescent="0.2">
      <c r="A56" s="381"/>
      <c r="B56" s="385"/>
      <c r="C56" s="384" t="s">
        <v>118</v>
      </c>
      <c r="D56" s="385"/>
      <c r="E56" s="383"/>
      <c r="F56" s="549">
        <v>384</v>
      </c>
      <c r="G56" s="549">
        <v>392</v>
      </c>
      <c r="H56" s="549">
        <v>263</v>
      </c>
      <c r="I56" s="549">
        <v>356</v>
      </c>
      <c r="J56" s="549">
        <v>327</v>
      </c>
      <c r="K56" s="550">
        <v>57</v>
      </c>
      <c r="L56" s="380">
        <v>17.431192660550458</v>
      </c>
    </row>
    <row r="57" spans="1:12" ht="18.75" customHeight="1" x14ac:dyDescent="0.2">
      <c r="A57" s="388"/>
      <c r="B57" s="389"/>
      <c r="C57" s="390" t="s">
        <v>353</v>
      </c>
      <c r="D57" s="389"/>
      <c r="E57" s="391"/>
      <c r="F57" s="552">
        <v>235</v>
      </c>
      <c r="G57" s="553">
        <v>195</v>
      </c>
      <c r="H57" s="553">
        <v>146</v>
      </c>
      <c r="I57" s="553">
        <v>193</v>
      </c>
      <c r="J57" s="553">
        <v>176</v>
      </c>
      <c r="K57" s="554">
        <f t="shared" ref="K57" si="0">IF(OR(F57=".",J57=".")=TRUE,".",IF(OR(F57="*",J57="*")=TRUE,"*",IF(AND(F57="-",J57="-")=TRUE,"-",IF(AND(ISNUMBER(J57),ISNUMBER(F57))=TRUE,IF(F57-J57=0,0,F57-J57),IF(ISNUMBER(F57)=TRUE,F57,-J57)))))</f>
        <v>59</v>
      </c>
      <c r="L57" s="392">
        <f t="shared" ref="L57" si="1">IF(K57 =".",".",IF(K57 ="*","*",IF(K57="-","-",IF(K57=0,0,IF(OR(J57="-",J57=".",F57="-",F57=".")=TRUE,"X",IF(J57=0,"0,0",IF(ABS(K57*100/J57)&gt;250,".X",(K57*100/J57))))))))</f>
        <v>33.522727272727273</v>
      </c>
    </row>
    <row r="58" spans="1:12" ht="11.25" x14ac:dyDescent="0.2">
      <c r="A58" s="393"/>
      <c r="B58" s="385"/>
      <c r="C58" s="382"/>
      <c r="D58" s="385"/>
      <c r="E58" s="385"/>
      <c r="F58" s="394"/>
      <c r="G58" s="394"/>
      <c r="H58" s="394"/>
      <c r="I58" s="379"/>
      <c r="J58" s="394"/>
      <c r="K58" s="395"/>
      <c r="L58" s="270" t="s">
        <v>46</v>
      </c>
    </row>
    <row r="59" spans="1:12" ht="20.25" customHeight="1" x14ac:dyDescent="0.2">
      <c r="A59" s="639" t="s">
        <v>355</v>
      </c>
      <c r="B59" s="640"/>
      <c r="C59" s="640"/>
      <c r="D59" s="639"/>
      <c r="E59" s="640"/>
      <c r="F59" s="640"/>
      <c r="G59" s="640"/>
      <c r="H59" s="640"/>
      <c r="I59" s="640"/>
      <c r="J59" s="640"/>
      <c r="K59" s="640"/>
      <c r="L59" s="640"/>
    </row>
    <row r="60" spans="1:12" ht="11.25" customHeight="1" x14ac:dyDescent="0.2">
      <c r="A60" s="641" t="s">
        <v>356</v>
      </c>
      <c r="B60" s="642"/>
      <c r="C60" s="642"/>
      <c r="D60" s="642"/>
      <c r="E60" s="642"/>
      <c r="F60" s="642"/>
      <c r="G60" s="642"/>
      <c r="H60" s="642"/>
      <c r="I60" s="642"/>
      <c r="J60" s="642"/>
      <c r="K60" s="642"/>
      <c r="L60" s="642"/>
    </row>
    <row r="61" spans="1:12" ht="12.75" customHeight="1" x14ac:dyDescent="0.2">
      <c r="A61" s="643" t="s">
        <v>357</v>
      </c>
      <c r="B61" s="644"/>
      <c r="C61" s="644"/>
      <c r="D61" s="644"/>
      <c r="E61" s="644"/>
      <c r="F61" s="644"/>
      <c r="G61" s="644"/>
      <c r="H61" s="644"/>
      <c r="I61" s="644"/>
      <c r="J61" s="644"/>
      <c r="K61" s="644"/>
      <c r="L61" s="644"/>
    </row>
    <row r="62" spans="1:12" ht="15.95" customHeight="1" x14ac:dyDescent="0.2">
      <c r="A62" s="396"/>
      <c r="B62" s="396"/>
      <c r="C62" s="396"/>
      <c r="D62" s="396"/>
      <c r="E62" s="396"/>
      <c r="F62" s="396"/>
      <c r="G62" s="396"/>
      <c r="H62" s="396"/>
      <c r="I62" s="396"/>
      <c r="J62" s="397"/>
      <c r="K62" s="397"/>
      <c r="L62" s="398"/>
    </row>
    <row r="63" spans="1:12" ht="15.95" customHeight="1" x14ac:dyDescent="0.2">
      <c r="A63" s="398"/>
      <c r="B63" s="399"/>
      <c r="C63" s="398"/>
      <c r="D63" s="399"/>
      <c r="E63" s="399"/>
      <c r="F63" s="397"/>
      <c r="G63" s="397"/>
      <c r="H63" s="397"/>
      <c r="I63" s="397"/>
      <c r="J63" s="397"/>
      <c r="K63" s="397"/>
      <c r="L63" s="400"/>
    </row>
    <row r="64" spans="1:12" ht="15.95" customHeight="1" x14ac:dyDescent="0.2">
      <c r="A64" s="398"/>
      <c r="B64" s="399"/>
      <c r="C64" s="398"/>
      <c r="D64" s="399"/>
      <c r="E64" s="399"/>
      <c r="F64" s="397"/>
      <c r="G64" s="397"/>
      <c r="H64" s="397"/>
      <c r="I64" s="397"/>
      <c r="J64" s="397"/>
      <c r="K64" s="397"/>
      <c r="L64" s="400"/>
    </row>
    <row r="65" spans="12:12" ht="15.95" customHeight="1" x14ac:dyDescent="0.2">
      <c r="L65" s="401"/>
    </row>
  </sheetData>
  <mergeCells count="15">
    <mergeCell ref="A11:E11"/>
    <mergeCell ref="A24:E24"/>
    <mergeCell ref="A59:L59"/>
    <mergeCell ref="A60:L60"/>
    <mergeCell ref="A61:L61"/>
    <mergeCell ref="A3:L3"/>
    <mergeCell ref="A5:D5"/>
    <mergeCell ref="A7:E10"/>
    <mergeCell ref="F7:L7"/>
    <mergeCell ref="F8:F9"/>
    <mergeCell ref="G8:G9"/>
    <mergeCell ref="H8:H9"/>
    <mergeCell ref="I8:I9"/>
    <mergeCell ref="J8:J9"/>
    <mergeCell ref="K8:L8"/>
  </mergeCells>
  <printOptions horizontalCentered="1"/>
  <pageMargins left="0.7" right="0.7" top="0.75" bottom="0.75" header="0.3" footer="0.3"/>
  <pageSetup paperSize="9" scale="86"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O42"/>
  <sheetViews>
    <sheetView showGridLines="0" zoomScaleNormal="100" workbookViewId="0"/>
  </sheetViews>
  <sheetFormatPr baseColWidth="10" defaultColWidth="7.75" defaultRowHeight="15.95" customHeight="1" x14ac:dyDescent="0.2"/>
  <cols>
    <col min="1" max="1" width="7.625" style="98" customWidth="1"/>
    <col min="2" max="2" width="42.625" style="98" customWidth="1"/>
    <col min="3" max="3" width="5.875" style="156" customWidth="1"/>
    <col min="4" max="9" width="8.5" style="157" customWidth="1"/>
    <col min="10" max="10" width="8.5" style="158" customWidth="1"/>
    <col min="11" max="11" width="8.5" style="98" customWidth="1"/>
    <col min="12" max="16384" width="7.75" style="98"/>
  </cols>
  <sheetData>
    <row r="1" spans="1:15" s="92" customFormat="1" ht="36.75" customHeight="1" x14ac:dyDescent="0.2">
      <c r="A1" s="89"/>
      <c r="B1" s="90"/>
      <c r="C1" s="249"/>
      <c r="D1" s="91"/>
      <c r="E1" s="91"/>
      <c r="F1" s="91"/>
      <c r="G1" s="90"/>
      <c r="H1" s="90"/>
      <c r="I1" s="90"/>
      <c r="J1" s="15" t="s">
        <v>6</v>
      </c>
    </row>
    <row r="2" spans="1:15" s="92" customFormat="1" ht="11.25" customHeight="1" x14ac:dyDescent="0.2">
      <c r="A2" s="93"/>
      <c r="B2" s="94"/>
      <c r="C2" s="251"/>
      <c r="D2" s="94"/>
      <c r="E2" s="94"/>
      <c r="F2" s="94"/>
      <c r="G2" s="94"/>
      <c r="H2" s="94"/>
      <c r="I2" s="94"/>
      <c r="J2" s="94"/>
    </row>
    <row r="3" spans="1:15" s="95" customFormat="1" ht="24.95" customHeight="1" x14ac:dyDescent="0.2">
      <c r="A3" s="569" t="s">
        <v>358</v>
      </c>
      <c r="B3" s="570"/>
      <c r="C3" s="570"/>
      <c r="D3" s="570"/>
      <c r="E3" s="570"/>
      <c r="F3" s="570"/>
      <c r="G3" s="570"/>
      <c r="H3" s="570"/>
      <c r="I3" s="570"/>
      <c r="J3" s="570"/>
    </row>
    <row r="4" spans="1:15" s="95" customFormat="1" ht="12" customHeight="1" x14ac:dyDescent="0.2">
      <c r="A4" s="571" t="s">
        <v>93</v>
      </c>
      <c r="B4" s="571"/>
      <c r="C4" s="571"/>
      <c r="D4" s="571"/>
      <c r="E4" s="571"/>
      <c r="F4" s="571"/>
      <c r="G4" s="571"/>
      <c r="H4" s="571"/>
      <c r="I4" s="571"/>
      <c r="J4" s="571"/>
    </row>
    <row r="5" spans="1:15" s="95" customFormat="1" ht="12" customHeight="1" x14ac:dyDescent="0.2">
      <c r="A5" s="572" t="s">
        <v>336</v>
      </c>
      <c r="B5" s="572"/>
      <c r="C5" s="572"/>
      <c r="D5" s="572"/>
      <c r="E5" s="253"/>
      <c r="F5" s="253"/>
      <c r="G5" s="253"/>
      <c r="H5" s="253"/>
      <c r="I5" s="253"/>
      <c r="J5" s="253"/>
    </row>
    <row r="6" spans="1:15" s="95" customFormat="1" ht="11.25" customHeight="1" x14ac:dyDescent="0.2">
      <c r="A6" s="228"/>
      <c r="B6" s="229"/>
      <c r="C6" s="229"/>
      <c r="D6" s="229"/>
      <c r="E6" s="229"/>
      <c r="F6" s="229"/>
      <c r="G6" s="229"/>
      <c r="H6" s="229"/>
      <c r="I6" s="229"/>
      <c r="J6" s="229"/>
    </row>
    <row r="7" spans="1:15" s="92" customFormat="1" ht="24.95" customHeight="1" x14ac:dyDescent="0.2">
      <c r="A7" s="587" t="s">
        <v>214</v>
      </c>
      <c r="B7" s="588"/>
      <c r="C7" s="581" t="s">
        <v>95</v>
      </c>
      <c r="D7" s="645" t="s">
        <v>359</v>
      </c>
      <c r="E7" s="646"/>
      <c r="F7" s="646"/>
      <c r="G7" s="646"/>
      <c r="H7" s="647"/>
      <c r="I7" s="648" t="s">
        <v>360</v>
      </c>
      <c r="J7" s="649"/>
      <c r="K7" s="97"/>
      <c r="L7" s="97"/>
      <c r="M7" s="97"/>
      <c r="N7" s="97"/>
      <c r="O7" s="97"/>
    </row>
    <row r="8" spans="1:15" ht="21.75" customHeight="1" x14ac:dyDescent="0.2">
      <c r="A8" s="615"/>
      <c r="B8" s="616"/>
      <c r="C8" s="582"/>
      <c r="D8" s="591" t="s">
        <v>336</v>
      </c>
      <c r="E8" s="591" t="s">
        <v>338</v>
      </c>
      <c r="F8" s="591" t="s">
        <v>339</v>
      </c>
      <c r="G8" s="591" t="s">
        <v>340</v>
      </c>
      <c r="H8" s="591" t="s">
        <v>341</v>
      </c>
      <c r="I8" s="650"/>
      <c r="J8" s="651"/>
    </row>
    <row r="9" spans="1:15" ht="12" customHeight="1" x14ac:dyDescent="0.2">
      <c r="A9" s="615"/>
      <c r="B9" s="616"/>
      <c r="C9" s="582"/>
      <c r="D9" s="592"/>
      <c r="E9" s="592"/>
      <c r="F9" s="592"/>
      <c r="G9" s="592"/>
      <c r="H9" s="592"/>
      <c r="I9" s="99" t="s">
        <v>103</v>
      </c>
      <c r="J9" s="100" t="s">
        <v>104</v>
      </c>
    </row>
    <row r="10" spans="1:15" ht="12" customHeight="1" x14ac:dyDescent="0.2">
      <c r="A10" s="284"/>
      <c r="B10" s="285"/>
      <c r="C10" s="583"/>
      <c r="D10" s="101">
        <v>1</v>
      </c>
      <c r="E10" s="101">
        <v>2</v>
      </c>
      <c r="F10" s="101">
        <v>3</v>
      </c>
      <c r="G10" s="101">
        <v>4</v>
      </c>
      <c r="H10" s="101">
        <v>5</v>
      </c>
      <c r="I10" s="101">
        <v>6</v>
      </c>
      <c r="J10" s="101">
        <v>7</v>
      </c>
      <c r="K10" s="102"/>
    </row>
    <row r="11" spans="1:15" s="193" customFormat="1" ht="24.95" customHeight="1" x14ac:dyDescent="0.2">
      <c r="A11" s="617" t="s">
        <v>105</v>
      </c>
      <c r="B11" s="618"/>
      <c r="C11" s="286">
        <v>100</v>
      </c>
      <c r="D11" s="116">
        <v>3959</v>
      </c>
      <c r="E11" s="115">
        <v>4304</v>
      </c>
      <c r="F11" s="115">
        <v>2969</v>
      </c>
      <c r="G11" s="115">
        <v>5430</v>
      </c>
      <c r="H11" s="141">
        <v>4240</v>
      </c>
      <c r="I11" s="116">
        <v>-281</v>
      </c>
      <c r="J11" s="117">
        <v>-6.6273584905660377</v>
      </c>
    </row>
    <row r="12" spans="1:15" s="111" customFormat="1" ht="24.95" customHeight="1" x14ac:dyDescent="0.2">
      <c r="A12" s="194" t="s">
        <v>133</v>
      </c>
      <c r="B12" s="195" t="s">
        <v>134</v>
      </c>
      <c r="C12" s="114">
        <v>2.1217479161404396</v>
      </c>
      <c r="D12" s="116">
        <v>84</v>
      </c>
      <c r="E12" s="115">
        <v>104</v>
      </c>
      <c r="F12" s="115">
        <v>55</v>
      </c>
      <c r="G12" s="115">
        <v>138</v>
      </c>
      <c r="H12" s="141">
        <v>86</v>
      </c>
      <c r="I12" s="116">
        <v>-2</v>
      </c>
      <c r="J12" s="117">
        <v>-2.3255813953488373</v>
      </c>
    </row>
    <row r="13" spans="1:15" s="111" customFormat="1" ht="24.95" customHeight="1" x14ac:dyDescent="0.2">
      <c r="A13" s="194" t="s">
        <v>135</v>
      </c>
      <c r="B13" s="200" t="s">
        <v>215</v>
      </c>
      <c r="C13" s="114">
        <v>2.2733013387218994</v>
      </c>
      <c r="D13" s="116">
        <v>90</v>
      </c>
      <c r="E13" s="115">
        <v>77</v>
      </c>
      <c r="F13" s="115">
        <v>50</v>
      </c>
      <c r="G13" s="115">
        <v>94</v>
      </c>
      <c r="H13" s="141">
        <v>65</v>
      </c>
      <c r="I13" s="116">
        <v>25</v>
      </c>
      <c r="J13" s="117">
        <v>38.46153846153846</v>
      </c>
    </row>
    <row r="14" spans="1:15" s="288" customFormat="1" ht="24.95" customHeight="1" x14ac:dyDescent="0.2">
      <c r="A14" s="194" t="s">
        <v>216</v>
      </c>
      <c r="B14" s="200" t="s">
        <v>138</v>
      </c>
      <c r="C14" s="114">
        <v>14.52386966405658</v>
      </c>
      <c r="D14" s="116">
        <v>575</v>
      </c>
      <c r="E14" s="115">
        <v>868</v>
      </c>
      <c r="F14" s="115">
        <v>436</v>
      </c>
      <c r="G14" s="115">
        <v>953</v>
      </c>
      <c r="H14" s="141">
        <v>634</v>
      </c>
      <c r="I14" s="116">
        <v>-59</v>
      </c>
      <c r="J14" s="117">
        <v>-9.3059936908517358</v>
      </c>
      <c r="K14" s="111"/>
      <c r="L14" s="111"/>
      <c r="M14" s="111"/>
      <c r="N14" s="111"/>
      <c r="O14" s="111"/>
    </row>
    <row r="15" spans="1:15" s="111" customFormat="1" ht="24.95" customHeight="1" x14ac:dyDescent="0.2">
      <c r="A15" s="194" t="s">
        <v>217</v>
      </c>
      <c r="B15" s="200" t="s">
        <v>218</v>
      </c>
      <c r="C15" s="114">
        <v>2.4501136650669362</v>
      </c>
      <c r="D15" s="116">
        <v>97</v>
      </c>
      <c r="E15" s="115">
        <v>127</v>
      </c>
      <c r="F15" s="115">
        <v>100</v>
      </c>
      <c r="G15" s="115">
        <v>163</v>
      </c>
      <c r="H15" s="141">
        <v>108</v>
      </c>
      <c r="I15" s="116">
        <v>-11</v>
      </c>
      <c r="J15" s="117">
        <v>-10.185185185185185</v>
      </c>
    </row>
    <row r="16" spans="1:15" s="288" customFormat="1" ht="24.95" customHeight="1" x14ac:dyDescent="0.2">
      <c r="A16" s="194" t="s">
        <v>219</v>
      </c>
      <c r="B16" s="200" t="s">
        <v>142</v>
      </c>
      <c r="C16" s="114">
        <v>8.4364738570346045</v>
      </c>
      <c r="D16" s="116">
        <v>334</v>
      </c>
      <c r="E16" s="115">
        <v>539</v>
      </c>
      <c r="F16" s="115">
        <v>258</v>
      </c>
      <c r="G16" s="115">
        <v>583</v>
      </c>
      <c r="H16" s="141">
        <v>371</v>
      </c>
      <c r="I16" s="116">
        <v>-37</v>
      </c>
      <c r="J16" s="117">
        <v>-9.9730458221024261</v>
      </c>
      <c r="K16" s="111"/>
      <c r="L16" s="111"/>
      <c r="M16" s="111"/>
      <c r="N16" s="111"/>
      <c r="O16" s="111"/>
    </row>
    <row r="17" spans="1:15" s="111" customFormat="1" ht="24.95" customHeight="1" x14ac:dyDescent="0.2">
      <c r="A17" s="194" t="s">
        <v>143</v>
      </c>
      <c r="B17" s="200" t="s">
        <v>221</v>
      </c>
      <c r="C17" s="114">
        <v>3.6372821419550392</v>
      </c>
      <c r="D17" s="116">
        <v>144</v>
      </c>
      <c r="E17" s="115">
        <v>202</v>
      </c>
      <c r="F17" s="115">
        <v>78</v>
      </c>
      <c r="G17" s="115">
        <v>207</v>
      </c>
      <c r="H17" s="141">
        <v>155</v>
      </c>
      <c r="I17" s="116">
        <v>-11</v>
      </c>
      <c r="J17" s="117">
        <v>-7.096774193548387</v>
      </c>
    </row>
    <row r="18" spans="1:15" s="288" customFormat="1" ht="24.95" customHeight="1" x14ac:dyDescent="0.2">
      <c r="A18" s="202" t="s">
        <v>145</v>
      </c>
      <c r="B18" s="203" t="s">
        <v>146</v>
      </c>
      <c r="C18" s="114">
        <v>7.9818135892902244</v>
      </c>
      <c r="D18" s="116">
        <v>316</v>
      </c>
      <c r="E18" s="115">
        <v>334</v>
      </c>
      <c r="F18" s="115">
        <v>197</v>
      </c>
      <c r="G18" s="115">
        <v>383</v>
      </c>
      <c r="H18" s="141">
        <v>342</v>
      </c>
      <c r="I18" s="116">
        <v>-26</v>
      </c>
      <c r="J18" s="117">
        <v>-7.60233918128655</v>
      </c>
      <c r="K18" s="111"/>
      <c r="L18" s="111"/>
      <c r="M18" s="111"/>
      <c r="N18" s="111"/>
      <c r="O18" s="111"/>
    </row>
    <row r="19" spans="1:15" s="111" customFormat="1" ht="24.95" customHeight="1" x14ac:dyDescent="0.2">
      <c r="A19" s="194" t="s">
        <v>147</v>
      </c>
      <c r="B19" s="200" t="s">
        <v>148</v>
      </c>
      <c r="C19" s="114">
        <v>12.679969689315485</v>
      </c>
      <c r="D19" s="116">
        <v>502</v>
      </c>
      <c r="E19" s="115">
        <v>534</v>
      </c>
      <c r="F19" s="115">
        <v>423</v>
      </c>
      <c r="G19" s="115">
        <v>799</v>
      </c>
      <c r="H19" s="141">
        <v>564</v>
      </c>
      <c r="I19" s="116">
        <v>-62</v>
      </c>
      <c r="J19" s="117">
        <v>-10.99290780141844</v>
      </c>
    </row>
    <row r="20" spans="1:15" s="288" customFormat="1" ht="24.95" customHeight="1" x14ac:dyDescent="0.2">
      <c r="A20" s="194" t="s">
        <v>149</v>
      </c>
      <c r="B20" s="200" t="s">
        <v>150</v>
      </c>
      <c r="C20" s="114">
        <v>4.4455670623894923</v>
      </c>
      <c r="D20" s="116">
        <v>176</v>
      </c>
      <c r="E20" s="115">
        <v>215</v>
      </c>
      <c r="F20" s="115">
        <v>190</v>
      </c>
      <c r="G20" s="115">
        <v>226</v>
      </c>
      <c r="H20" s="141">
        <v>221</v>
      </c>
      <c r="I20" s="116">
        <v>-45</v>
      </c>
      <c r="J20" s="117">
        <v>-20.361990950226243</v>
      </c>
      <c r="K20" s="111"/>
      <c r="L20" s="111"/>
      <c r="M20" s="111"/>
      <c r="N20" s="111"/>
      <c r="O20" s="111"/>
    </row>
    <row r="21" spans="1:15" s="111" customFormat="1" ht="24.95" customHeight="1" x14ac:dyDescent="0.2">
      <c r="A21" s="202" t="s">
        <v>151</v>
      </c>
      <c r="B21" s="203" t="s">
        <v>152</v>
      </c>
      <c r="C21" s="114">
        <v>4.748673907552412</v>
      </c>
      <c r="D21" s="116">
        <v>188</v>
      </c>
      <c r="E21" s="115">
        <v>306</v>
      </c>
      <c r="F21" s="115">
        <v>217</v>
      </c>
      <c r="G21" s="115">
        <v>215</v>
      </c>
      <c r="H21" s="141">
        <v>280</v>
      </c>
      <c r="I21" s="116">
        <v>-92</v>
      </c>
      <c r="J21" s="117">
        <v>-32.857142857142854</v>
      </c>
    </row>
    <row r="22" spans="1:15" s="111" customFormat="1" ht="24.95" customHeight="1" x14ac:dyDescent="0.2">
      <c r="A22" s="202" t="s">
        <v>153</v>
      </c>
      <c r="B22" s="200" t="s">
        <v>154</v>
      </c>
      <c r="C22" s="114">
        <v>0.27784794139934327</v>
      </c>
      <c r="D22" s="116">
        <v>11</v>
      </c>
      <c r="E22" s="115">
        <v>12</v>
      </c>
      <c r="F22" s="115">
        <v>13</v>
      </c>
      <c r="G22" s="115">
        <v>19</v>
      </c>
      <c r="H22" s="141">
        <v>12</v>
      </c>
      <c r="I22" s="116">
        <v>-1</v>
      </c>
      <c r="J22" s="117">
        <v>-8.3333333333333339</v>
      </c>
    </row>
    <row r="23" spans="1:15" s="111" customFormat="1" ht="24.95" customHeight="1" x14ac:dyDescent="0.2">
      <c r="A23" s="194" t="s">
        <v>155</v>
      </c>
      <c r="B23" s="200" t="s">
        <v>156</v>
      </c>
      <c r="C23" s="114">
        <v>0.40414246021722655</v>
      </c>
      <c r="D23" s="116">
        <v>16</v>
      </c>
      <c r="E23" s="115">
        <v>23</v>
      </c>
      <c r="F23" s="115">
        <v>13</v>
      </c>
      <c r="G23" s="115">
        <v>32</v>
      </c>
      <c r="H23" s="141">
        <v>21</v>
      </c>
      <c r="I23" s="116">
        <v>-5</v>
      </c>
      <c r="J23" s="117">
        <v>-23.80952380952381</v>
      </c>
    </row>
    <row r="24" spans="1:15" s="111" customFormat="1" ht="24.95" customHeight="1" x14ac:dyDescent="0.2">
      <c r="A24" s="194" t="s">
        <v>157</v>
      </c>
      <c r="B24" s="200" t="s">
        <v>222</v>
      </c>
      <c r="C24" s="114">
        <v>5.3296286941146755</v>
      </c>
      <c r="D24" s="116">
        <v>211</v>
      </c>
      <c r="E24" s="115">
        <v>158</v>
      </c>
      <c r="F24" s="115">
        <v>131</v>
      </c>
      <c r="G24" s="115">
        <v>180</v>
      </c>
      <c r="H24" s="141">
        <v>219</v>
      </c>
      <c r="I24" s="116">
        <v>-8</v>
      </c>
      <c r="J24" s="117">
        <v>-3.6529680365296802</v>
      </c>
    </row>
    <row r="25" spans="1:15" s="111" customFormat="1" ht="24.95" customHeight="1" x14ac:dyDescent="0.2">
      <c r="A25" s="194" t="s">
        <v>223</v>
      </c>
      <c r="B25" s="205" t="s">
        <v>160</v>
      </c>
      <c r="C25" s="114">
        <v>6.9209396312200049</v>
      </c>
      <c r="D25" s="116">
        <v>274</v>
      </c>
      <c r="E25" s="115">
        <v>276</v>
      </c>
      <c r="F25" s="115">
        <v>175</v>
      </c>
      <c r="G25" s="115">
        <v>303</v>
      </c>
      <c r="H25" s="141">
        <v>305</v>
      </c>
      <c r="I25" s="116">
        <v>-31</v>
      </c>
      <c r="J25" s="117">
        <v>-10.163934426229508</v>
      </c>
    </row>
    <row r="26" spans="1:15" s="111" customFormat="1" ht="24.95" customHeight="1" x14ac:dyDescent="0.2">
      <c r="A26" s="202">
        <v>782.78300000000002</v>
      </c>
      <c r="B26" s="204" t="s">
        <v>161</v>
      </c>
      <c r="C26" s="114">
        <v>9.8004546602677447</v>
      </c>
      <c r="D26" s="116">
        <v>388</v>
      </c>
      <c r="E26" s="115">
        <v>352</v>
      </c>
      <c r="F26" s="115">
        <v>316</v>
      </c>
      <c r="G26" s="115">
        <v>489</v>
      </c>
      <c r="H26" s="141">
        <v>554</v>
      </c>
      <c r="I26" s="116">
        <v>-166</v>
      </c>
      <c r="J26" s="117">
        <v>-29.963898916967509</v>
      </c>
    </row>
    <row r="27" spans="1:15" s="111" customFormat="1" ht="24.95" customHeight="1" x14ac:dyDescent="0.2">
      <c r="A27" s="194" t="s">
        <v>162</v>
      </c>
      <c r="B27" s="200" t="s">
        <v>163</v>
      </c>
      <c r="C27" s="114">
        <v>3.3594342005556959</v>
      </c>
      <c r="D27" s="116">
        <v>133</v>
      </c>
      <c r="E27" s="115">
        <v>143</v>
      </c>
      <c r="F27" s="115">
        <v>69</v>
      </c>
      <c r="G27" s="115">
        <v>147</v>
      </c>
      <c r="H27" s="141">
        <v>104</v>
      </c>
      <c r="I27" s="116">
        <v>29</v>
      </c>
      <c r="J27" s="117">
        <v>27.884615384615383</v>
      </c>
    </row>
    <row r="28" spans="1:15" s="111" customFormat="1" ht="24.95" customHeight="1" x14ac:dyDescent="0.2">
      <c r="A28" s="194" t="s">
        <v>164</v>
      </c>
      <c r="B28" s="200" t="s">
        <v>165</v>
      </c>
      <c r="C28" s="114">
        <v>2.9047739328113158</v>
      </c>
      <c r="D28" s="116">
        <v>115</v>
      </c>
      <c r="E28" s="115">
        <v>100</v>
      </c>
      <c r="F28" s="115">
        <v>66</v>
      </c>
      <c r="G28" s="115">
        <v>144</v>
      </c>
      <c r="H28" s="141">
        <v>55</v>
      </c>
      <c r="I28" s="116">
        <v>60</v>
      </c>
      <c r="J28" s="117">
        <v>109.09090909090909</v>
      </c>
    </row>
    <row r="29" spans="1:15" s="111" customFormat="1" ht="24.95" customHeight="1" x14ac:dyDescent="0.2">
      <c r="A29" s="194">
        <v>86</v>
      </c>
      <c r="B29" s="200" t="s">
        <v>166</v>
      </c>
      <c r="C29" s="114">
        <v>5.1528163677696384</v>
      </c>
      <c r="D29" s="116">
        <v>204</v>
      </c>
      <c r="E29" s="115">
        <v>277</v>
      </c>
      <c r="F29" s="115">
        <v>174</v>
      </c>
      <c r="G29" s="115">
        <v>338</v>
      </c>
      <c r="H29" s="141">
        <v>207</v>
      </c>
      <c r="I29" s="116">
        <v>-3</v>
      </c>
      <c r="J29" s="117">
        <v>-1.4492753623188406</v>
      </c>
    </row>
    <row r="30" spans="1:15" s="111" customFormat="1" ht="24.95" customHeight="1" x14ac:dyDescent="0.2">
      <c r="A30" s="194">
        <v>87.88</v>
      </c>
      <c r="B30" s="205" t="s">
        <v>167</v>
      </c>
      <c r="C30" s="114">
        <v>10.457186158120738</v>
      </c>
      <c r="D30" s="116">
        <v>414</v>
      </c>
      <c r="E30" s="115">
        <v>406</v>
      </c>
      <c r="F30" s="115">
        <v>352</v>
      </c>
      <c r="G30" s="115">
        <v>747</v>
      </c>
      <c r="H30" s="141">
        <v>434</v>
      </c>
      <c r="I30" s="116">
        <v>-20</v>
      </c>
      <c r="J30" s="117">
        <v>-4.6082949308755756</v>
      </c>
    </row>
    <row r="31" spans="1:15" s="111" customFormat="1" ht="24.95" customHeight="1" x14ac:dyDescent="0.2">
      <c r="A31" s="194" t="s">
        <v>168</v>
      </c>
      <c r="B31" s="200" t="s">
        <v>169</v>
      </c>
      <c r="C31" s="114">
        <v>6.6178327860570851</v>
      </c>
      <c r="D31" s="116">
        <v>262</v>
      </c>
      <c r="E31" s="115">
        <v>119</v>
      </c>
      <c r="F31" s="115">
        <v>92</v>
      </c>
      <c r="G31" s="115">
        <v>222</v>
      </c>
      <c r="H31" s="141">
        <v>137</v>
      </c>
      <c r="I31" s="116">
        <v>125</v>
      </c>
      <c r="J31" s="117">
        <v>91.240875912408754</v>
      </c>
    </row>
    <row r="32" spans="1:15" s="111" customFormat="1" ht="24.95" customHeight="1" x14ac:dyDescent="0.2">
      <c r="A32" s="194"/>
      <c r="B32" s="205" t="s">
        <v>170</v>
      </c>
      <c r="C32" s="114">
        <v>0</v>
      </c>
      <c r="D32" s="116">
        <v>0</v>
      </c>
      <c r="E32" s="115">
        <v>0</v>
      </c>
      <c r="F32" s="115">
        <v>0</v>
      </c>
      <c r="G32" s="115" t="s">
        <v>488</v>
      </c>
      <c r="H32" s="141">
        <v>0</v>
      </c>
      <c r="I32" s="116">
        <v>0</v>
      </c>
      <c r="J32" s="117">
        <v>0</v>
      </c>
    </row>
    <row r="33" spans="1:10" s="111" customFormat="1" ht="24.95" customHeight="1" x14ac:dyDescent="0.2">
      <c r="A33" s="206" t="s">
        <v>171</v>
      </c>
      <c r="B33" s="207"/>
      <c r="C33" s="290"/>
      <c r="D33" s="116"/>
      <c r="E33" s="115"/>
      <c r="F33" s="115"/>
      <c r="G33" s="115"/>
      <c r="H33" s="141"/>
      <c r="I33" s="138"/>
      <c r="J33" s="139"/>
    </row>
    <row r="34" spans="1:10" s="111" customFormat="1" ht="24.95" customHeight="1" x14ac:dyDescent="0.2">
      <c r="A34" s="291" t="s">
        <v>133</v>
      </c>
      <c r="B34" s="292" t="s">
        <v>134</v>
      </c>
      <c r="C34" s="114">
        <v>2.1217479161404396</v>
      </c>
      <c r="D34" s="116">
        <v>84</v>
      </c>
      <c r="E34" s="115">
        <v>104</v>
      </c>
      <c r="F34" s="115">
        <v>55</v>
      </c>
      <c r="G34" s="115">
        <v>138</v>
      </c>
      <c r="H34" s="141">
        <v>86</v>
      </c>
      <c r="I34" s="116">
        <v>-2</v>
      </c>
      <c r="J34" s="117">
        <v>-2.3255813953488373</v>
      </c>
    </row>
    <row r="35" spans="1:10" s="111" customFormat="1" ht="24.95" customHeight="1" x14ac:dyDescent="0.2">
      <c r="A35" s="293" t="s">
        <v>172</v>
      </c>
      <c r="B35" s="294" t="s">
        <v>173</v>
      </c>
      <c r="C35" s="114">
        <v>24.778984592068703</v>
      </c>
      <c r="D35" s="116">
        <v>981</v>
      </c>
      <c r="E35" s="115">
        <v>1279</v>
      </c>
      <c r="F35" s="115">
        <v>683</v>
      </c>
      <c r="G35" s="115">
        <v>1430</v>
      </c>
      <c r="H35" s="141">
        <v>1041</v>
      </c>
      <c r="I35" s="116">
        <v>-60</v>
      </c>
      <c r="J35" s="117">
        <v>-5.7636887608069163</v>
      </c>
    </row>
    <row r="36" spans="1:10" s="111" customFormat="1" ht="24.95" customHeight="1" x14ac:dyDescent="0.2">
      <c r="A36" s="295" t="s">
        <v>174</v>
      </c>
      <c r="B36" s="296" t="s">
        <v>175</v>
      </c>
      <c r="C36" s="126">
        <v>73.099267491790854</v>
      </c>
      <c r="D36" s="144">
        <v>2894</v>
      </c>
      <c r="E36" s="145">
        <v>2921</v>
      </c>
      <c r="F36" s="145">
        <v>2231</v>
      </c>
      <c r="G36" s="145">
        <v>3861</v>
      </c>
      <c r="H36" s="146">
        <v>3113</v>
      </c>
      <c r="I36" s="144">
        <v>-219</v>
      </c>
      <c r="J36" s="147">
        <v>-7.0350144555091552</v>
      </c>
    </row>
    <row r="37" spans="1:10" s="324" customFormat="1" ht="11.25" customHeight="1" x14ac:dyDescent="0.15">
      <c r="A37" s="322"/>
      <c r="B37" s="323"/>
      <c r="C37" s="323"/>
      <c r="D37" s="150"/>
      <c r="E37" s="150"/>
      <c r="F37" s="150"/>
      <c r="G37" s="150"/>
      <c r="H37" s="150"/>
      <c r="I37" s="150"/>
      <c r="J37" s="218" t="s">
        <v>46</v>
      </c>
    </row>
    <row r="38" spans="1:10" s="288" customFormat="1" ht="12.75" customHeight="1" x14ac:dyDescent="0.15">
      <c r="A38" s="215" t="s">
        <v>123</v>
      </c>
      <c r="B38" s="297"/>
      <c r="C38" s="297"/>
      <c r="D38" s="297"/>
      <c r="E38" s="297"/>
      <c r="F38" s="297"/>
      <c r="G38" s="297"/>
      <c r="H38" s="297"/>
      <c r="I38" s="297"/>
      <c r="J38" s="297"/>
    </row>
    <row r="39" spans="1:10" ht="23.1" customHeight="1" x14ac:dyDescent="0.2">
      <c r="A39" s="652" t="s">
        <v>361</v>
      </c>
      <c r="B39" s="653"/>
      <c r="C39" s="653"/>
      <c r="D39" s="653"/>
      <c r="E39" s="653"/>
      <c r="F39" s="653"/>
      <c r="G39" s="653"/>
      <c r="H39" s="653"/>
      <c r="I39" s="653"/>
      <c r="J39" s="653"/>
    </row>
    <row r="40" spans="1:10" ht="31.5" customHeight="1" x14ac:dyDescent="0.2">
      <c r="A40" s="654" t="s">
        <v>362</v>
      </c>
      <c r="B40" s="654"/>
      <c r="C40" s="654"/>
      <c r="D40" s="654"/>
      <c r="E40" s="654"/>
      <c r="F40" s="654"/>
      <c r="G40" s="654"/>
      <c r="H40" s="654"/>
      <c r="I40" s="654"/>
      <c r="J40" s="654"/>
    </row>
    <row r="41" spans="1:10" ht="12.75" customHeight="1" x14ac:dyDescent="0.2">
      <c r="A41" s="245"/>
      <c r="B41" s="183"/>
      <c r="C41" s="246"/>
      <c r="D41" s="247"/>
      <c r="E41" s="247"/>
      <c r="F41" s="247"/>
      <c r="G41" s="247"/>
      <c r="H41" s="247"/>
      <c r="I41" s="247"/>
      <c r="J41" s="248"/>
    </row>
    <row r="42" spans="1:10" ht="15.95" customHeight="1" x14ac:dyDescent="0.2">
      <c r="B42" s="111"/>
    </row>
  </sheetData>
  <mergeCells count="15">
    <mergeCell ref="A11:B11"/>
    <mergeCell ref="A39:J39"/>
    <mergeCell ref="A40:J40"/>
    <mergeCell ref="A3:J3"/>
    <mergeCell ref="A4:J4"/>
    <mergeCell ref="A5:D5"/>
    <mergeCell ref="A7:B9"/>
    <mergeCell ref="C7:C10"/>
    <mergeCell ref="D7:H7"/>
    <mergeCell ref="I7:J8"/>
    <mergeCell ref="D8:D9"/>
    <mergeCell ref="E8:E9"/>
    <mergeCell ref="F8:F9"/>
    <mergeCell ref="G8:G9"/>
    <mergeCell ref="H8:H9"/>
  </mergeCells>
  <printOptions horizontalCentered="1"/>
  <pageMargins left="0.7" right="0.7" top="0.75" bottom="0.75" header="0.3" footer="0.3"/>
  <pageSetup paperSize="9" scale="6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dimension ref="A1:O88"/>
  <sheetViews>
    <sheetView showGridLines="0" zoomScaleNormal="100" workbookViewId="0"/>
  </sheetViews>
  <sheetFormatPr baseColWidth="10" defaultColWidth="7.75" defaultRowHeight="15.95" customHeight="1" x14ac:dyDescent="0.2"/>
  <cols>
    <col min="1" max="1" width="5.875" style="98" customWidth="1"/>
    <col min="2" max="2" width="26" style="98" customWidth="1"/>
    <col min="3" max="3" width="5.875" style="98" customWidth="1"/>
    <col min="4" max="4" width="8.5" style="156" customWidth="1"/>
    <col min="5" max="10" width="8.5" style="157" customWidth="1"/>
    <col min="11" max="11" width="8.5" style="158" customWidth="1"/>
    <col min="12" max="12" width="1.875" style="98" customWidth="1"/>
    <col min="13" max="16384" width="7.75" style="98"/>
  </cols>
  <sheetData>
    <row r="1" spans="1:15" s="92" customFormat="1" ht="36.75" customHeight="1" x14ac:dyDescent="0.2">
      <c r="A1" s="89"/>
      <c r="B1" s="90"/>
      <c r="C1" s="90"/>
      <c r="D1" s="91"/>
      <c r="E1" s="91"/>
      <c r="F1" s="91"/>
      <c r="G1" s="91"/>
      <c r="H1" s="90"/>
      <c r="I1" s="90"/>
      <c r="J1" s="90"/>
      <c r="K1" s="15" t="s">
        <v>6</v>
      </c>
    </row>
    <row r="2" spans="1:15" s="92" customFormat="1" ht="6.2" customHeight="1" x14ac:dyDescent="0.2">
      <c r="A2" s="93"/>
      <c r="B2" s="94"/>
      <c r="C2" s="94"/>
      <c r="D2" s="94"/>
      <c r="E2" s="94"/>
      <c r="F2" s="94"/>
      <c r="G2" s="94"/>
      <c r="H2" s="94"/>
      <c r="I2" s="94"/>
      <c r="J2" s="94"/>
      <c r="K2" s="94"/>
    </row>
    <row r="3" spans="1:15" s="95" customFormat="1" ht="24.95" customHeight="1" x14ac:dyDescent="0.2">
      <c r="A3" s="569" t="s">
        <v>363</v>
      </c>
      <c r="B3" s="570"/>
      <c r="C3" s="570"/>
      <c r="D3" s="570"/>
      <c r="E3" s="570"/>
      <c r="F3" s="570"/>
      <c r="G3" s="570"/>
      <c r="H3" s="570"/>
      <c r="I3" s="570"/>
      <c r="J3" s="570"/>
      <c r="K3" s="570"/>
    </row>
    <row r="4" spans="1:15" s="95" customFormat="1" ht="12" customHeight="1" x14ac:dyDescent="0.2">
      <c r="A4" s="571" t="s">
        <v>93</v>
      </c>
      <c r="B4" s="571"/>
      <c r="C4" s="571"/>
      <c r="D4" s="571"/>
      <c r="E4" s="571"/>
      <c r="F4" s="571"/>
      <c r="G4" s="571"/>
      <c r="H4" s="571"/>
      <c r="I4" s="571"/>
      <c r="J4" s="571"/>
      <c r="K4" s="571"/>
    </row>
    <row r="5" spans="1:15" s="95" customFormat="1" ht="12" customHeight="1" x14ac:dyDescent="0.2">
      <c r="A5" s="572" t="s">
        <v>336</v>
      </c>
      <c r="B5" s="572"/>
      <c r="C5" s="572"/>
      <c r="D5" s="572"/>
      <c r="E5" s="572"/>
      <c r="F5" s="253"/>
      <c r="G5" s="253"/>
      <c r="H5" s="253"/>
      <c r="I5" s="253"/>
      <c r="J5" s="253"/>
      <c r="K5" s="253"/>
    </row>
    <row r="6" spans="1:15" s="95" customFormat="1" ht="11.25" customHeight="1" x14ac:dyDescent="0.2">
      <c r="A6" s="228"/>
      <c r="B6" s="229"/>
      <c r="C6" s="229"/>
      <c r="D6" s="229"/>
      <c r="E6" s="229"/>
      <c r="F6" s="229"/>
      <c r="G6" s="229"/>
      <c r="H6" s="229"/>
      <c r="I6" s="229"/>
      <c r="J6" s="229"/>
    </row>
    <row r="7" spans="1:15" s="92" customFormat="1" ht="24.95" customHeight="1" x14ac:dyDescent="0.2">
      <c r="A7" s="587" t="s">
        <v>333</v>
      </c>
      <c r="B7" s="576"/>
      <c r="C7" s="576"/>
      <c r="D7" s="581" t="s">
        <v>95</v>
      </c>
      <c r="E7" s="655" t="s">
        <v>364</v>
      </c>
      <c r="F7" s="585"/>
      <c r="G7" s="585"/>
      <c r="H7" s="585"/>
      <c r="I7" s="586"/>
      <c r="J7" s="648" t="s">
        <v>360</v>
      </c>
      <c r="K7" s="649"/>
      <c r="L7" s="97"/>
      <c r="M7" s="97"/>
      <c r="N7" s="97"/>
      <c r="O7" s="97"/>
    </row>
    <row r="8" spans="1:15" ht="21.75" customHeight="1" x14ac:dyDescent="0.2">
      <c r="A8" s="577"/>
      <c r="B8" s="578"/>
      <c r="C8" s="578"/>
      <c r="D8" s="582"/>
      <c r="E8" s="591" t="s">
        <v>336</v>
      </c>
      <c r="F8" s="591" t="s">
        <v>338</v>
      </c>
      <c r="G8" s="591" t="s">
        <v>339</v>
      </c>
      <c r="H8" s="591" t="s">
        <v>340</v>
      </c>
      <c r="I8" s="591" t="s">
        <v>341</v>
      </c>
      <c r="J8" s="650"/>
      <c r="K8" s="651"/>
    </row>
    <row r="9" spans="1:15" ht="12" customHeight="1" x14ac:dyDescent="0.2">
      <c r="A9" s="577"/>
      <c r="B9" s="578"/>
      <c r="C9" s="578"/>
      <c r="D9" s="582"/>
      <c r="E9" s="592"/>
      <c r="F9" s="592"/>
      <c r="G9" s="592"/>
      <c r="H9" s="592"/>
      <c r="I9" s="592"/>
      <c r="J9" s="99" t="s">
        <v>103</v>
      </c>
      <c r="K9" s="100" t="s">
        <v>104</v>
      </c>
    </row>
    <row r="10" spans="1:15" ht="12" customHeight="1" x14ac:dyDescent="0.2">
      <c r="A10" s="579"/>
      <c r="B10" s="580"/>
      <c r="C10" s="580"/>
      <c r="D10" s="583"/>
      <c r="E10" s="101">
        <v>1</v>
      </c>
      <c r="F10" s="101">
        <v>2</v>
      </c>
      <c r="G10" s="101">
        <v>3</v>
      </c>
      <c r="H10" s="101">
        <v>4</v>
      </c>
      <c r="I10" s="101">
        <v>5</v>
      </c>
      <c r="J10" s="101">
        <v>6</v>
      </c>
      <c r="K10" s="101">
        <v>7</v>
      </c>
    </row>
    <row r="11" spans="1:15" ht="18" customHeight="1" x14ac:dyDescent="0.2">
      <c r="A11" s="298" t="s">
        <v>105</v>
      </c>
      <c r="B11" s="299"/>
      <c r="C11" s="300"/>
      <c r="D11" s="263">
        <v>100</v>
      </c>
      <c r="E11" s="264">
        <v>3959</v>
      </c>
      <c r="F11" s="265">
        <v>4304</v>
      </c>
      <c r="G11" s="265">
        <v>2969</v>
      </c>
      <c r="H11" s="265">
        <v>5430</v>
      </c>
      <c r="I11" s="266">
        <v>4240</v>
      </c>
      <c r="J11" s="264">
        <v>-281</v>
      </c>
      <c r="K11" s="267">
        <v>-6.6273584905660377</v>
      </c>
    </row>
    <row r="12" spans="1:15" ht="18" customHeight="1" x14ac:dyDescent="0.2">
      <c r="A12" s="301" t="s">
        <v>229</v>
      </c>
      <c r="B12" s="302"/>
      <c r="C12" s="302"/>
      <c r="D12" s="303"/>
      <c r="E12" s="310"/>
      <c r="F12" s="310"/>
      <c r="G12" s="310"/>
      <c r="H12" s="310"/>
      <c r="I12" s="310"/>
      <c r="J12" s="325"/>
      <c r="K12" s="305"/>
    </row>
    <row r="13" spans="1:15" ht="15.95" customHeight="1" x14ac:dyDescent="0.2">
      <c r="A13" s="307" t="s">
        <v>230</v>
      </c>
      <c r="B13" s="308"/>
      <c r="C13" s="309"/>
      <c r="D13" s="114">
        <v>31.220005051780753</v>
      </c>
      <c r="E13" s="116">
        <v>1236</v>
      </c>
      <c r="F13" s="115">
        <v>1148</v>
      </c>
      <c r="G13" s="115">
        <v>845</v>
      </c>
      <c r="H13" s="115">
        <v>1356</v>
      </c>
      <c r="I13" s="141">
        <v>1365</v>
      </c>
      <c r="J13" s="116">
        <v>-129</v>
      </c>
      <c r="K13" s="117">
        <v>-9.4505494505494507</v>
      </c>
    </row>
    <row r="14" spans="1:15" ht="15.95" customHeight="1" x14ac:dyDescent="0.2">
      <c r="A14" s="307" t="s">
        <v>231</v>
      </c>
      <c r="B14" s="308"/>
      <c r="C14" s="309"/>
      <c r="D14" s="114">
        <v>54.407678706744129</v>
      </c>
      <c r="E14" s="116">
        <v>2154</v>
      </c>
      <c r="F14" s="115">
        <v>2540</v>
      </c>
      <c r="G14" s="115">
        <v>1670</v>
      </c>
      <c r="H14" s="115">
        <v>3345</v>
      </c>
      <c r="I14" s="141">
        <v>2401</v>
      </c>
      <c r="J14" s="116">
        <v>-247</v>
      </c>
      <c r="K14" s="117">
        <v>-10.28738025822574</v>
      </c>
    </row>
    <row r="15" spans="1:15" ht="15.95" customHeight="1" x14ac:dyDescent="0.2">
      <c r="A15" s="307" t="s">
        <v>232</v>
      </c>
      <c r="B15" s="308"/>
      <c r="C15" s="309"/>
      <c r="D15" s="114">
        <v>6.9461985349835818</v>
      </c>
      <c r="E15" s="116">
        <v>275</v>
      </c>
      <c r="F15" s="115">
        <v>270</v>
      </c>
      <c r="G15" s="115">
        <v>212</v>
      </c>
      <c r="H15" s="115">
        <v>324</v>
      </c>
      <c r="I15" s="141">
        <v>206</v>
      </c>
      <c r="J15" s="116">
        <v>69</v>
      </c>
      <c r="K15" s="117">
        <v>33.495145631067963</v>
      </c>
    </row>
    <row r="16" spans="1:15" ht="15.95" customHeight="1" x14ac:dyDescent="0.2">
      <c r="A16" s="307" t="s">
        <v>233</v>
      </c>
      <c r="B16" s="308"/>
      <c r="C16" s="309"/>
      <c r="D16" s="114">
        <v>6.0621369032583985</v>
      </c>
      <c r="E16" s="116">
        <v>240</v>
      </c>
      <c r="F16" s="115">
        <v>306</v>
      </c>
      <c r="G16" s="115">
        <v>187</v>
      </c>
      <c r="H16" s="115">
        <v>286</v>
      </c>
      <c r="I16" s="141">
        <v>211</v>
      </c>
      <c r="J16" s="116">
        <v>29</v>
      </c>
      <c r="K16" s="117">
        <v>13.744075829383887</v>
      </c>
    </row>
    <row r="17" spans="1:11" ht="18" customHeight="1" x14ac:dyDescent="0.2">
      <c r="A17" s="301" t="s">
        <v>234</v>
      </c>
      <c r="B17" s="302"/>
      <c r="C17" s="302"/>
      <c r="D17" s="303"/>
      <c r="E17" s="310"/>
      <c r="F17" s="310"/>
      <c r="G17" s="310"/>
      <c r="H17" s="310"/>
      <c r="I17" s="310"/>
      <c r="J17" s="325"/>
      <c r="K17" s="305"/>
    </row>
    <row r="18" spans="1:11" ht="14.1" customHeight="1" x14ac:dyDescent="0.2">
      <c r="A18" s="307">
        <v>11</v>
      </c>
      <c r="B18" s="308" t="s">
        <v>235</v>
      </c>
      <c r="C18" s="309"/>
      <c r="D18" s="114">
        <v>2.374336953776206</v>
      </c>
      <c r="E18" s="116">
        <v>94</v>
      </c>
      <c r="F18" s="115">
        <v>119</v>
      </c>
      <c r="G18" s="115">
        <v>47</v>
      </c>
      <c r="H18" s="115">
        <v>123</v>
      </c>
      <c r="I18" s="141">
        <v>103</v>
      </c>
      <c r="J18" s="116">
        <v>-9</v>
      </c>
      <c r="K18" s="117">
        <v>-8.7378640776699026</v>
      </c>
    </row>
    <row r="19" spans="1:11" ht="14.1" customHeight="1" x14ac:dyDescent="0.2">
      <c r="A19" s="307" t="s">
        <v>236</v>
      </c>
      <c r="B19" s="308" t="s">
        <v>237</v>
      </c>
      <c r="C19" s="309"/>
      <c r="D19" s="114">
        <v>1.9449355897954028</v>
      </c>
      <c r="E19" s="116">
        <v>77</v>
      </c>
      <c r="F19" s="115">
        <v>93</v>
      </c>
      <c r="G19" s="115">
        <v>28</v>
      </c>
      <c r="H19" s="115">
        <v>103</v>
      </c>
      <c r="I19" s="141">
        <v>85</v>
      </c>
      <c r="J19" s="116">
        <v>-8</v>
      </c>
      <c r="K19" s="117">
        <v>-9.4117647058823533</v>
      </c>
    </row>
    <row r="20" spans="1:11" ht="14.1" customHeight="1" x14ac:dyDescent="0.2">
      <c r="A20" s="307">
        <v>12</v>
      </c>
      <c r="B20" s="308" t="s">
        <v>238</v>
      </c>
      <c r="C20" s="309"/>
      <c r="D20" s="114">
        <v>2.248042434958323</v>
      </c>
      <c r="E20" s="116">
        <v>89</v>
      </c>
      <c r="F20" s="115">
        <v>60</v>
      </c>
      <c r="G20" s="115">
        <v>28</v>
      </c>
      <c r="H20" s="115">
        <v>57</v>
      </c>
      <c r="I20" s="141">
        <v>94</v>
      </c>
      <c r="J20" s="116">
        <v>-5</v>
      </c>
      <c r="K20" s="117">
        <v>-5.3191489361702127</v>
      </c>
    </row>
    <row r="21" spans="1:11" ht="14.1" customHeight="1" x14ac:dyDescent="0.2">
      <c r="A21" s="307">
        <v>21</v>
      </c>
      <c r="B21" s="308" t="s">
        <v>239</v>
      </c>
      <c r="C21" s="309"/>
      <c r="D21" s="114">
        <v>0.53043697903510989</v>
      </c>
      <c r="E21" s="116">
        <v>21</v>
      </c>
      <c r="F21" s="115">
        <v>27</v>
      </c>
      <c r="G21" s="115">
        <v>12</v>
      </c>
      <c r="H21" s="115">
        <v>29</v>
      </c>
      <c r="I21" s="141">
        <v>30</v>
      </c>
      <c r="J21" s="116">
        <v>-9</v>
      </c>
      <c r="K21" s="117">
        <v>-30</v>
      </c>
    </row>
    <row r="22" spans="1:11" ht="14.1" customHeight="1" x14ac:dyDescent="0.2">
      <c r="A22" s="307">
        <v>22</v>
      </c>
      <c r="B22" s="308" t="s">
        <v>240</v>
      </c>
      <c r="C22" s="309"/>
      <c r="D22" s="114">
        <v>2.4753725688305126</v>
      </c>
      <c r="E22" s="116">
        <v>98</v>
      </c>
      <c r="F22" s="115">
        <v>120</v>
      </c>
      <c r="G22" s="115">
        <v>48</v>
      </c>
      <c r="H22" s="115">
        <v>139</v>
      </c>
      <c r="I22" s="141">
        <v>131</v>
      </c>
      <c r="J22" s="116">
        <v>-33</v>
      </c>
      <c r="K22" s="117">
        <v>-25.190839694656489</v>
      </c>
    </row>
    <row r="23" spans="1:11" ht="14.1" customHeight="1" x14ac:dyDescent="0.2">
      <c r="A23" s="307">
        <v>23</v>
      </c>
      <c r="B23" s="308" t="s">
        <v>241</v>
      </c>
      <c r="C23" s="309"/>
      <c r="D23" s="114">
        <v>0.50517807527153324</v>
      </c>
      <c r="E23" s="116">
        <v>20</v>
      </c>
      <c r="F23" s="115">
        <v>9</v>
      </c>
      <c r="G23" s="115">
        <v>17</v>
      </c>
      <c r="H23" s="115">
        <v>37</v>
      </c>
      <c r="I23" s="141">
        <v>27</v>
      </c>
      <c r="J23" s="116">
        <v>-7</v>
      </c>
      <c r="K23" s="117">
        <v>-25.925925925925927</v>
      </c>
    </row>
    <row r="24" spans="1:11" ht="14.1" customHeight="1" x14ac:dyDescent="0.2">
      <c r="A24" s="307">
        <v>24</v>
      </c>
      <c r="B24" s="308" t="s">
        <v>242</v>
      </c>
      <c r="C24" s="309"/>
      <c r="D24" s="114">
        <v>4.268754736044456</v>
      </c>
      <c r="E24" s="116">
        <v>169</v>
      </c>
      <c r="F24" s="115">
        <v>360</v>
      </c>
      <c r="G24" s="115">
        <v>186</v>
      </c>
      <c r="H24" s="115">
        <v>370</v>
      </c>
      <c r="I24" s="141">
        <v>295</v>
      </c>
      <c r="J24" s="116">
        <v>-126</v>
      </c>
      <c r="K24" s="117">
        <v>-42.711864406779661</v>
      </c>
    </row>
    <row r="25" spans="1:11" ht="14.1" customHeight="1" x14ac:dyDescent="0.2">
      <c r="A25" s="307">
        <v>25</v>
      </c>
      <c r="B25" s="308" t="s">
        <v>243</v>
      </c>
      <c r="C25" s="309"/>
      <c r="D25" s="114">
        <v>5.8853245769133622</v>
      </c>
      <c r="E25" s="116">
        <v>233</v>
      </c>
      <c r="F25" s="115">
        <v>228</v>
      </c>
      <c r="G25" s="115">
        <v>128</v>
      </c>
      <c r="H25" s="115">
        <v>310</v>
      </c>
      <c r="I25" s="141">
        <v>220</v>
      </c>
      <c r="J25" s="116">
        <v>13</v>
      </c>
      <c r="K25" s="117">
        <v>5.9090909090909092</v>
      </c>
    </row>
    <row r="26" spans="1:11" ht="14.1" customHeight="1" x14ac:dyDescent="0.2">
      <c r="A26" s="307">
        <v>26</v>
      </c>
      <c r="B26" s="308" t="s">
        <v>244</v>
      </c>
      <c r="C26" s="309"/>
      <c r="D26" s="114">
        <v>2.020712301086133</v>
      </c>
      <c r="E26" s="116">
        <v>80</v>
      </c>
      <c r="F26" s="115">
        <v>92</v>
      </c>
      <c r="G26" s="115">
        <v>63</v>
      </c>
      <c r="H26" s="115">
        <v>139</v>
      </c>
      <c r="I26" s="141">
        <v>103</v>
      </c>
      <c r="J26" s="116">
        <v>-23</v>
      </c>
      <c r="K26" s="117">
        <v>-22.33009708737864</v>
      </c>
    </row>
    <row r="27" spans="1:11" ht="14.1" customHeight="1" x14ac:dyDescent="0.2">
      <c r="A27" s="307">
        <v>27</v>
      </c>
      <c r="B27" s="308" t="s">
        <v>245</v>
      </c>
      <c r="C27" s="309"/>
      <c r="D27" s="114">
        <v>1.5407931295781763</v>
      </c>
      <c r="E27" s="116">
        <v>61</v>
      </c>
      <c r="F27" s="115">
        <v>61</v>
      </c>
      <c r="G27" s="115">
        <v>41</v>
      </c>
      <c r="H27" s="115">
        <v>84</v>
      </c>
      <c r="I27" s="141">
        <v>74</v>
      </c>
      <c r="J27" s="116">
        <v>-13</v>
      </c>
      <c r="K27" s="117">
        <v>-17.567567567567568</v>
      </c>
    </row>
    <row r="28" spans="1:11" ht="14.1" customHeight="1" x14ac:dyDescent="0.2">
      <c r="A28" s="307">
        <v>28</v>
      </c>
      <c r="B28" s="308" t="s">
        <v>246</v>
      </c>
      <c r="C28" s="309"/>
      <c r="D28" s="114">
        <v>0.20207123010861328</v>
      </c>
      <c r="E28" s="116">
        <v>8</v>
      </c>
      <c r="F28" s="115">
        <v>12</v>
      </c>
      <c r="G28" s="115" t="s">
        <v>488</v>
      </c>
      <c r="H28" s="115">
        <v>8</v>
      </c>
      <c r="I28" s="141">
        <v>12</v>
      </c>
      <c r="J28" s="116">
        <v>-4</v>
      </c>
      <c r="K28" s="117">
        <v>-33.333333333333336</v>
      </c>
    </row>
    <row r="29" spans="1:11" ht="14.1" customHeight="1" x14ac:dyDescent="0.2">
      <c r="A29" s="307">
        <v>29</v>
      </c>
      <c r="B29" s="308" t="s">
        <v>247</v>
      </c>
      <c r="C29" s="309"/>
      <c r="D29" s="114">
        <v>2.7784794139934328</v>
      </c>
      <c r="E29" s="116">
        <v>110</v>
      </c>
      <c r="F29" s="115">
        <v>152</v>
      </c>
      <c r="G29" s="115">
        <v>144</v>
      </c>
      <c r="H29" s="115">
        <v>158</v>
      </c>
      <c r="I29" s="141">
        <v>138</v>
      </c>
      <c r="J29" s="116">
        <v>-28</v>
      </c>
      <c r="K29" s="117">
        <v>-20.289855072463769</v>
      </c>
    </row>
    <row r="30" spans="1:11" ht="14.1" customHeight="1" x14ac:dyDescent="0.2">
      <c r="A30" s="307" t="s">
        <v>248</v>
      </c>
      <c r="B30" s="308" t="s">
        <v>249</v>
      </c>
      <c r="C30" s="309"/>
      <c r="D30" s="114" t="s">
        <v>488</v>
      </c>
      <c r="E30" s="116" t="s">
        <v>488</v>
      </c>
      <c r="F30" s="115">
        <v>45</v>
      </c>
      <c r="G30" s="115">
        <v>63</v>
      </c>
      <c r="H30" s="115" t="s">
        <v>488</v>
      </c>
      <c r="I30" s="141">
        <v>18</v>
      </c>
      <c r="J30" s="116" t="s">
        <v>488</v>
      </c>
      <c r="K30" s="117" t="s">
        <v>488</v>
      </c>
    </row>
    <row r="31" spans="1:11" ht="14.1" customHeight="1" x14ac:dyDescent="0.2">
      <c r="A31" s="307" t="s">
        <v>250</v>
      </c>
      <c r="B31" s="308" t="s">
        <v>251</v>
      </c>
      <c r="C31" s="309"/>
      <c r="D31" s="114">
        <v>2.0459712048497094</v>
      </c>
      <c r="E31" s="116">
        <v>81</v>
      </c>
      <c r="F31" s="115">
        <v>107</v>
      </c>
      <c r="G31" s="115">
        <v>81</v>
      </c>
      <c r="H31" s="115">
        <v>94</v>
      </c>
      <c r="I31" s="141">
        <v>120</v>
      </c>
      <c r="J31" s="116">
        <v>-39</v>
      </c>
      <c r="K31" s="117">
        <v>-32.5</v>
      </c>
    </row>
    <row r="32" spans="1:11" ht="14.1" customHeight="1" x14ac:dyDescent="0.2">
      <c r="A32" s="307">
        <v>31</v>
      </c>
      <c r="B32" s="308" t="s">
        <v>252</v>
      </c>
      <c r="C32" s="309"/>
      <c r="D32" s="114">
        <v>0.15155342258145996</v>
      </c>
      <c r="E32" s="116">
        <v>6</v>
      </c>
      <c r="F32" s="115">
        <v>5</v>
      </c>
      <c r="G32" s="115">
        <v>11</v>
      </c>
      <c r="H32" s="115">
        <v>13</v>
      </c>
      <c r="I32" s="141">
        <v>15</v>
      </c>
      <c r="J32" s="116">
        <v>-9</v>
      </c>
      <c r="K32" s="117">
        <v>-60</v>
      </c>
    </row>
    <row r="33" spans="1:11" ht="14.1" customHeight="1" x14ac:dyDescent="0.2">
      <c r="A33" s="307">
        <v>32</v>
      </c>
      <c r="B33" s="308" t="s">
        <v>253</v>
      </c>
      <c r="C33" s="309"/>
      <c r="D33" s="114">
        <v>4.521343773680222</v>
      </c>
      <c r="E33" s="116">
        <v>179</v>
      </c>
      <c r="F33" s="115">
        <v>200</v>
      </c>
      <c r="G33" s="115">
        <v>90</v>
      </c>
      <c r="H33" s="115">
        <v>185</v>
      </c>
      <c r="I33" s="141">
        <v>229</v>
      </c>
      <c r="J33" s="116">
        <v>-50</v>
      </c>
      <c r="K33" s="117">
        <v>-21.834061135371179</v>
      </c>
    </row>
    <row r="34" spans="1:11" ht="14.1" customHeight="1" x14ac:dyDescent="0.2">
      <c r="A34" s="307">
        <v>33</v>
      </c>
      <c r="B34" s="308" t="s">
        <v>254</v>
      </c>
      <c r="C34" s="309"/>
      <c r="D34" s="114">
        <v>1.187168476888103</v>
      </c>
      <c r="E34" s="116">
        <v>47</v>
      </c>
      <c r="F34" s="115">
        <v>77</v>
      </c>
      <c r="G34" s="115">
        <v>25</v>
      </c>
      <c r="H34" s="115">
        <v>60</v>
      </c>
      <c r="I34" s="141">
        <v>55</v>
      </c>
      <c r="J34" s="116">
        <v>-8</v>
      </c>
      <c r="K34" s="117">
        <v>-14.545454545454545</v>
      </c>
    </row>
    <row r="35" spans="1:11" ht="14.1" customHeight="1" x14ac:dyDescent="0.2">
      <c r="A35" s="307">
        <v>34</v>
      </c>
      <c r="B35" s="308" t="s">
        <v>255</v>
      </c>
      <c r="C35" s="309"/>
      <c r="D35" s="114">
        <v>3.0563273553927761</v>
      </c>
      <c r="E35" s="116">
        <v>121</v>
      </c>
      <c r="F35" s="115">
        <v>133</v>
      </c>
      <c r="G35" s="115">
        <v>77</v>
      </c>
      <c r="H35" s="115">
        <v>142</v>
      </c>
      <c r="I35" s="141">
        <v>88</v>
      </c>
      <c r="J35" s="116">
        <v>33</v>
      </c>
      <c r="K35" s="117">
        <v>37.5</v>
      </c>
    </row>
    <row r="36" spans="1:11" ht="14.1" customHeight="1" x14ac:dyDescent="0.2">
      <c r="A36" s="307">
        <v>41</v>
      </c>
      <c r="B36" s="308" t="s">
        <v>256</v>
      </c>
      <c r="C36" s="309"/>
      <c r="D36" s="114">
        <v>1.2376862844152563</v>
      </c>
      <c r="E36" s="116">
        <v>49</v>
      </c>
      <c r="F36" s="115">
        <v>75</v>
      </c>
      <c r="G36" s="115">
        <v>54</v>
      </c>
      <c r="H36" s="115">
        <v>106</v>
      </c>
      <c r="I36" s="141">
        <v>79</v>
      </c>
      <c r="J36" s="116">
        <v>-30</v>
      </c>
      <c r="K36" s="117">
        <v>-37.974683544303801</v>
      </c>
    </row>
    <row r="37" spans="1:11" ht="14.1" customHeight="1" x14ac:dyDescent="0.2">
      <c r="A37" s="307">
        <v>42</v>
      </c>
      <c r="B37" s="308" t="s">
        <v>257</v>
      </c>
      <c r="C37" s="309"/>
      <c r="D37" s="114">
        <v>0</v>
      </c>
      <c r="E37" s="116">
        <v>0</v>
      </c>
      <c r="F37" s="115">
        <v>0</v>
      </c>
      <c r="G37" s="115" t="s">
        <v>488</v>
      </c>
      <c r="H37" s="115">
        <v>5</v>
      </c>
      <c r="I37" s="141" t="s">
        <v>488</v>
      </c>
      <c r="J37" s="116" t="s">
        <v>488</v>
      </c>
      <c r="K37" s="117" t="s">
        <v>488</v>
      </c>
    </row>
    <row r="38" spans="1:11" ht="14.1" customHeight="1" x14ac:dyDescent="0.2">
      <c r="A38" s="307">
        <v>43</v>
      </c>
      <c r="B38" s="308" t="s">
        <v>258</v>
      </c>
      <c r="C38" s="309"/>
      <c r="D38" s="114">
        <v>0.35362465269007326</v>
      </c>
      <c r="E38" s="116">
        <v>14</v>
      </c>
      <c r="F38" s="115">
        <v>12</v>
      </c>
      <c r="G38" s="115">
        <v>11</v>
      </c>
      <c r="H38" s="115">
        <v>24</v>
      </c>
      <c r="I38" s="141">
        <v>17</v>
      </c>
      <c r="J38" s="116">
        <v>-3</v>
      </c>
      <c r="K38" s="117">
        <v>-17.647058823529413</v>
      </c>
    </row>
    <row r="39" spans="1:11" ht="14.1" customHeight="1" x14ac:dyDescent="0.2">
      <c r="A39" s="307">
        <v>51</v>
      </c>
      <c r="B39" s="308" t="s">
        <v>259</v>
      </c>
      <c r="C39" s="309"/>
      <c r="D39" s="114">
        <v>10.381409446830007</v>
      </c>
      <c r="E39" s="116">
        <v>411</v>
      </c>
      <c r="F39" s="115">
        <v>325</v>
      </c>
      <c r="G39" s="115">
        <v>295</v>
      </c>
      <c r="H39" s="115">
        <v>500</v>
      </c>
      <c r="I39" s="141">
        <v>425</v>
      </c>
      <c r="J39" s="116">
        <v>-14</v>
      </c>
      <c r="K39" s="117">
        <v>-3.2941176470588234</v>
      </c>
    </row>
    <row r="40" spans="1:11" ht="14.1" customHeight="1" x14ac:dyDescent="0.2">
      <c r="A40" s="307" t="s">
        <v>260</v>
      </c>
      <c r="B40" s="308" t="s">
        <v>261</v>
      </c>
      <c r="C40" s="309"/>
      <c r="D40" s="114">
        <v>9.5731245263955547</v>
      </c>
      <c r="E40" s="116">
        <v>379</v>
      </c>
      <c r="F40" s="115">
        <v>303</v>
      </c>
      <c r="G40" s="115">
        <v>277</v>
      </c>
      <c r="H40" s="115">
        <v>470</v>
      </c>
      <c r="I40" s="141">
        <v>391</v>
      </c>
      <c r="J40" s="116">
        <v>-12</v>
      </c>
      <c r="K40" s="117">
        <v>-3.0690537084398977</v>
      </c>
    </row>
    <row r="41" spans="1:11" ht="14.1" customHeight="1" x14ac:dyDescent="0.2">
      <c r="A41" s="307"/>
      <c r="B41" s="308" t="s">
        <v>262</v>
      </c>
      <c r="C41" s="309"/>
      <c r="D41" s="114">
        <v>8.7900985097246771</v>
      </c>
      <c r="E41" s="116">
        <v>348</v>
      </c>
      <c r="F41" s="115">
        <v>280</v>
      </c>
      <c r="G41" s="115">
        <v>240</v>
      </c>
      <c r="H41" s="115">
        <v>435</v>
      </c>
      <c r="I41" s="141">
        <v>361</v>
      </c>
      <c r="J41" s="116">
        <v>-13</v>
      </c>
      <c r="K41" s="117">
        <v>-3.601108033240997</v>
      </c>
    </row>
    <row r="42" spans="1:11" ht="14.1" customHeight="1" x14ac:dyDescent="0.2">
      <c r="A42" s="307">
        <v>52</v>
      </c>
      <c r="B42" s="308" t="s">
        <v>263</v>
      </c>
      <c r="C42" s="309"/>
      <c r="D42" s="114">
        <v>6.2389492296034348</v>
      </c>
      <c r="E42" s="116">
        <v>247</v>
      </c>
      <c r="F42" s="115">
        <v>280</v>
      </c>
      <c r="G42" s="115">
        <v>215</v>
      </c>
      <c r="H42" s="115">
        <v>263</v>
      </c>
      <c r="I42" s="141">
        <v>268</v>
      </c>
      <c r="J42" s="116">
        <v>-21</v>
      </c>
      <c r="K42" s="117">
        <v>-7.8358208955223878</v>
      </c>
    </row>
    <row r="43" spans="1:11" ht="14.1" customHeight="1" x14ac:dyDescent="0.2">
      <c r="A43" s="307" t="s">
        <v>264</v>
      </c>
      <c r="B43" s="308" t="s">
        <v>265</v>
      </c>
      <c r="C43" s="309"/>
      <c r="D43" s="114">
        <v>5.3043697903510987</v>
      </c>
      <c r="E43" s="116">
        <v>210</v>
      </c>
      <c r="F43" s="115">
        <v>236</v>
      </c>
      <c r="G43" s="115">
        <v>190</v>
      </c>
      <c r="H43" s="115">
        <v>219</v>
      </c>
      <c r="I43" s="141">
        <v>242</v>
      </c>
      <c r="J43" s="116">
        <v>-32</v>
      </c>
      <c r="K43" s="117">
        <v>-13.223140495867769</v>
      </c>
    </row>
    <row r="44" spans="1:11" ht="14.1" customHeight="1" x14ac:dyDescent="0.2">
      <c r="A44" s="307">
        <v>53</v>
      </c>
      <c r="B44" s="308" t="s">
        <v>266</v>
      </c>
      <c r="C44" s="309"/>
      <c r="D44" s="114">
        <v>1.2124273806516797</v>
      </c>
      <c r="E44" s="116">
        <v>48</v>
      </c>
      <c r="F44" s="115">
        <v>26</v>
      </c>
      <c r="G44" s="115">
        <v>37</v>
      </c>
      <c r="H44" s="115">
        <v>52</v>
      </c>
      <c r="I44" s="141">
        <v>41</v>
      </c>
      <c r="J44" s="116">
        <v>7</v>
      </c>
      <c r="K44" s="117">
        <v>17.073170731707318</v>
      </c>
    </row>
    <row r="45" spans="1:11" ht="14.1" customHeight="1" x14ac:dyDescent="0.2">
      <c r="A45" s="307" t="s">
        <v>267</v>
      </c>
      <c r="B45" s="308" t="s">
        <v>268</v>
      </c>
      <c r="C45" s="309"/>
      <c r="D45" s="114">
        <v>1.1113917655973731</v>
      </c>
      <c r="E45" s="116">
        <v>44</v>
      </c>
      <c r="F45" s="115">
        <v>20</v>
      </c>
      <c r="G45" s="115">
        <v>31</v>
      </c>
      <c r="H45" s="115">
        <v>48</v>
      </c>
      <c r="I45" s="141">
        <v>37</v>
      </c>
      <c r="J45" s="116">
        <v>7</v>
      </c>
      <c r="K45" s="117">
        <v>18.918918918918919</v>
      </c>
    </row>
    <row r="46" spans="1:11" ht="14.1" customHeight="1" x14ac:dyDescent="0.2">
      <c r="A46" s="307">
        <v>54</v>
      </c>
      <c r="B46" s="308" t="s">
        <v>269</v>
      </c>
      <c r="C46" s="309"/>
      <c r="D46" s="114">
        <v>5.8600656731497853</v>
      </c>
      <c r="E46" s="116">
        <v>232</v>
      </c>
      <c r="F46" s="115">
        <v>194</v>
      </c>
      <c r="G46" s="115">
        <v>100</v>
      </c>
      <c r="H46" s="115">
        <v>130</v>
      </c>
      <c r="I46" s="141">
        <v>168</v>
      </c>
      <c r="J46" s="116">
        <v>64</v>
      </c>
      <c r="K46" s="117">
        <v>38.095238095238095</v>
      </c>
    </row>
    <row r="47" spans="1:11" ht="14.1" customHeight="1" x14ac:dyDescent="0.2">
      <c r="A47" s="307">
        <v>61</v>
      </c>
      <c r="B47" s="308" t="s">
        <v>270</v>
      </c>
      <c r="C47" s="309"/>
      <c r="D47" s="114">
        <v>1.2629451881788329</v>
      </c>
      <c r="E47" s="116">
        <v>50</v>
      </c>
      <c r="F47" s="115">
        <v>48</v>
      </c>
      <c r="G47" s="115">
        <v>32</v>
      </c>
      <c r="H47" s="115">
        <v>57</v>
      </c>
      <c r="I47" s="141">
        <v>37</v>
      </c>
      <c r="J47" s="116">
        <v>13</v>
      </c>
      <c r="K47" s="117">
        <v>35.135135135135137</v>
      </c>
    </row>
    <row r="48" spans="1:11" ht="14.1" customHeight="1" x14ac:dyDescent="0.2">
      <c r="A48" s="307">
        <v>62</v>
      </c>
      <c r="B48" s="308" t="s">
        <v>271</v>
      </c>
      <c r="C48" s="309"/>
      <c r="D48" s="114">
        <v>7.602930032836575</v>
      </c>
      <c r="E48" s="116">
        <v>301</v>
      </c>
      <c r="F48" s="115">
        <v>277</v>
      </c>
      <c r="G48" s="115">
        <v>272</v>
      </c>
      <c r="H48" s="115">
        <v>467</v>
      </c>
      <c r="I48" s="141">
        <v>330</v>
      </c>
      <c r="J48" s="116">
        <v>-29</v>
      </c>
      <c r="K48" s="117">
        <v>-8.7878787878787872</v>
      </c>
    </row>
    <row r="49" spans="1:11" ht="14.1" customHeight="1" x14ac:dyDescent="0.2">
      <c r="A49" s="307">
        <v>63</v>
      </c>
      <c r="B49" s="308" t="s">
        <v>272</v>
      </c>
      <c r="C49" s="309"/>
      <c r="D49" s="114">
        <v>3.3594342005556959</v>
      </c>
      <c r="E49" s="116">
        <v>133</v>
      </c>
      <c r="F49" s="115">
        <v>206</v>
      </c>
      <c r="G49" s="115">
        <v>132</v>
      </c>
      <c r="H49" s="115">
        <v>151</v>
      </c>
      <c r="I49" s="141">
        <v>158</v>
      </c>
      <c r="J49" s="116">
        <v>-25</v>
      </c>
      <c r="K49" s="117">
        <v>-15.822784810126583</v>
      </c>
    </row>
    <row r="50" spans="1:11" ht="14.1" customHeight="1" x14ac:dyDescent="0.2">
      <c r="A50" s="307" t="s">
        <v>273</v>
      </c>
      <c r="B50" s="308" t="s">
        <v>274</v>
      </c>
      <c r="C50" s="309"/>
      <c r="D50" s="114">
        <v>0.47991917150795654</v>
      </c>
      <c r="E50" s="116">
        <v>19</v>
      </c>
      <c r="F50" s="115">
        <v>37</v>
      </c>
      <c r="G50" s="115">
        <v>16</v>
      </c>
      <c r="H50" s="115">
        <v>22</v>
      </c>
      <c r="I50" s="141">
        <v>21</v>
      </c>
      <c r="J50" s="116">
        <v>-2</v>
      </c>
      <c r="K50" s="117">
        <v>-9.5238095238095237</v>
      </c>
    </row>
    <row r="51" spans="1:11" ht="14.1" customHeight="1" x14ac:dyDescent="0.2">
      <c r="A51" s="307" t="s">
        <v>275</v>
      </c>
      <c r="B51" s="308" t="s">
        <v>276</v>
      </c>
      <c r="C51" s="309"/>
      <c r="D51" s="114">
        <v>2.6269259914119729</v>
      </c>
      <c r="E51" s="116">
        <v>104</v>
      </c>
      <c r="F51" s="115">
        <v>163</v>
      </c>
      <c r="G51" s="115">
        <v>110</v>
      </c>
      <c r="H51" s="115">
        <v>117</v>
      </c>
      <c r="I51" s="141">
        <v>132</v>
      </c>
      <c r="J51" s="116">
        <v>-28</v>
      </c>
      <c r="K51" s="117">
        <v>-21.212121212121211</v>
      </c>
    </row>
    <row r="52" spans="1:11" ht="14.1" customHeight="1" x14ac:dyDescent="0.2">
      <c r="A52" s="307">
        <v>71</v>
      </c>
      <c r="B52" s="308" t="s">
        <v>277</v>
      </c>
      <c r="C52" s="309"/>
      <c r="D52" s="114">
        <v>5.1528163677696384</v>
      </c>
      <c r="E52" s="116">
        <v>204</v>
      </c>
      <c r="F52" s="115">
        <v>244</v>
      </c>
      <c r="G52" s="115">
        <v>151</v>
      </c>
      <c r="H52" s="115">
        <v>283</v>
      </c>
      <c r="I52" s="141">
        <v>219</v>
      </c>
      <c r="J52" s="116">
        <v>-15</v>
      </c>
      <c r="K52" s="117">
        <v>-6.8493150684931505</v>
      </c>
    </row>
    <row r="53" spans="1:11" ht="14.1" customHeight="1" x14ac:dyDescent="0.2">
      <c r="A53" s="307" t="s">
        <v>278</v>
      </c>
      <c r="B53" s="308" t="s">
        <v>279</v>
      </c>
      <c r="C53" s="309"/>
      <c r="D53" s="114">
        <v>1.7428643596867897</v>
      </c>
      <c r="E53" s="116">
        <v>69</v>
      </c>
      <c r="F53" s="115">
        <v>78</v>
      </c>
      <c r="G53" s="115">
        <v>48</v>
      </c>
      <c r="H53" s="115">
        <v>117</v>
      </c>
      <c r="I53" s="141">
        <v>72</v>
      </c>
      <c r="J53" s="116">
        <v>-3</v>
      </c>
      <c r="K53" s="117">
        <v>-4.166666666666667</v>
      </c>
    </row>
    <row r="54" spans="1:11" ht="14.1" customHeight="1" x14ac:dyDescent="0.2">
      <c r="A54" s="307" t="s">
        <v>280</v>
      </c>
      <c r="B54" s="308" t="s">
        <v>281</v>
      </c>
      <c r="C54" s="309"/>
      <c r="D54" s="114">
        <v>2.8542561252841625</v>
      </c>
      <c r="E54" s="116">
        <v>113</v>
      </c>
      <c r="F54" s="115">
        <v>132</v>
      </c>
      <c r="G54" s="115">
        <v>82</v>
      </c>
      <c r="H54" s="115">
        <v>137</v>
      </c>
      <c r="I54" s="141">
        <v>131</v>
      </c>
      <c r="J54" s="116">
        <v>-18</v>
      </c>
      <c r="K54" s="117">
        <v>-13.740458015267176</v>
      </c>
    </row>
    <row r="55" spans="1:11" ht="14.1" customHeight="1" x14ac:dyDescent="0.2">
      <c r="A55" s="307">
        <v>72</v>
      </c>
      <c r="B55" s="308" t="s">
        <v>282</v>
      </c>
      <c r="C55" s="309"/>
      <c r="D55" s="114">
        <v>1.2124273806516797</v>
      </c>
      <c r="E55" s="116">
        <v>48</v>
      </c>
      <c r="F55" s="115">
        <v>43</v>
      </c>
      <c r="G55" s="115">
        <v>38</v>
      </c>
      <c r="H55" s="115">
        <v>56</v>
      </c>
      <c r="I55" s="141">
        <v>49</v>
      </c>
      <c r="J55" s="116">
        <v>-1</v>
      </c>
      <c r="K55" s="117">
        <v>-2.0408163265306123</v>
      </c>
    </row>
    <row r="56" spans="1:11" ht="14.1" customHeight="1" x14ac:dyDescent="0.2">
      <c r="A56" s="307" t="s">
        <v>283</v>
      </c>
      <c r="B56" s="308" t="s">
        <v>284</v>
      </c>
      <c r="C56" s="309"/>
      <c r="D56" s="114">
        <v>0.35362465269007326</v>
      </c>
      <c r="E56" s="116">
        <v>14</v>
      </c>
      <c r="F56" s="115">
        <v>11</v>
      </c>
      <c r="G56" s="115">
        <v>11</v>
      </c>
      <c r="H56" s="115">
        <v>29</v>
      </c>
      <c r="I56" s="141">
        <v>14</v>
      </c>
      <c r="J56" s="116">
        <v>0</v>
      </c>
      <c r="K56" s="117">
        <v>0</v>
      </c>
    </row>
    <row r="57" spans="1:11" ht="14.1" customHeight="1" x14ac:dyDescent="0.2">
      <c r="A57" s="307" t="s">
        <v>285</v>
      </c>
      <c r="B57" s="308" t="s">
        <v>286</v>
      </c>
      <c r="C57" s="309"/>
      <c r="D57" s="114">
        <v>0.63147259408941647</v>
      </c>
      <c r="E57" s="116">
        <v>25</v>
      </c>
      <c r="F57" s="115">
        <v>24</v>
      </c>
      <c r="G57" s="115">
        <v>24</v>
      </c>
      <c r="H57" s="115">
        <v>21</v>
      </c>
      <c r="I57" s="141">
        <v>24</v>
      </c>
      <c r="J57" s="116">
        <v>1</v>
      </c>
      <c r="K57" s="117">
        <v>4.166666666666667</v>
      </c>
    </row>
    <row r="58" spans="1:11" ht="14.1" customHeight="1" x14ac:dyDescent="0.2">
      <c r="A58" s="307">
        <v>73</v>
      </c>
      <c r="B58" s="308" t="s">
        <v>287</v>
      </c>
      <c r="C58" s="309"/>
      <c r="D58" s="114">
        <v>0.93457943925233644</v>
      </c>
      <c r="E58" s="116">
        <v>37</v>
      </c>
      <c r="F58" s="115">
        <v>42</v>
      </c>
      <c r="G58" s="115">
        <v>23</v>
      </c>
      <c r="H58" s="115">
        <v>86</v>
      </c>
      <c r="I58" s="141">
        <v>35</v>
      </c>
      <c r="J58" s="116">
        <v>2</v>
      </c>
      <c r="K58" s="117">
        <v>5.7142857142857144</v>
      </c>
    </row>
    <row r="59" spans="1:11" ht="14.1" customHeight="1" x14ac:dyDescent="0.2">
      <c r="A59" s="307" t="s">
        <v>288</v>
      </c>
      <c r="B59" s="308" t="s">
        <v>289</v>
      </c>
      <c r="C59" s="309"/>
      <c r="D59" s="114">
        <v>0.78302601667087646</v>
      </c>
      <c r="E59" s="116">
        <v>31</v>
      </c>
      <c r="F59" s="115">
        <v>40</v>
      </c>
      <c r="G59" s="115">
        <v>20</v>
      </c>
      <c r="H59" s="115">
        <v>71</v>
      </c>
      <c r="I59" s="141">
        <v>27</v>
      </c>
      <c r="J59" s="116">
        <v>4</v>
      </c>
      <c r="K59" s="117">
        <v>14.814814814814815</v>
      </c>
    </row>
    <row r="60" spans="1:11" ht="14.1" customHeight="1" x14ac:dyDescent="0.2">
      <c r="A60" s="307">
        <v>81</v>
      </c>
      <c r="B60" s="308" t="s">
        <v>290</v>
      </c>
      <c r="C60" s="309"/>
      <c r="D60" s="114">
        <v>6.2136903258398588</v>
      </c>
      <c r="E60" s="116">
        <v>246</v>
      </c>
      <c r="F60" s="115">
        <v>329</v>
      </c>
      <c r="G60" s="115">
        <v>217</v>
      </c>
      <c r="H60" s="115">
        <v>358</v>
      </c>
      <c r="I60" s="141">
        <v>265</v>
      </c>
      <c r="J60" s="116">
        <v>-19</v>
      </c>
      <c r="K60" s="117">
        <v>-7.1698113207547172</v>
      </c>
    </row>
    <row r="61" spans="1:11" ht="14.1" customHeight="1" x14ac:dyDescent="0.2">
      <c r="A61" s="307" t="s">
        <v>291</v>
      </c>
      <c r="B61" s="308" t="s">
        <v>292</v>
      </c>
      <c r="C61" s="309"/>
      <c r="D61" s="114">
        <v>1.3892397069967164</v>
      </c>
      <c r="E61" s="116">
        <v>55</v>
      </c>
      <c r="F61" s="115">
        <v>80</v>
      </c>
      <c r="G61" s="115">
        <v>45</v>
      </c>
      <c r="H61" s="115">
        <v>70</v>
      </c>
      <c r="I61" s="141">
        <v>60</v>
      </c>
      <c r="J61" s="116">
        <v>-5</v>
      </c>
      <c r="K61" s="117">
        <v>-8.3333333333333339</v>
      </c>
    </row>
    <row r="62" spans="1:11" ht="14.1" customHeight="1" x14ac:dyDescent="0.2">
      <c r="A62" s="307" t="s">
        <v>293</v>
      </c>
      <c r="B62" s="308" t="s">
        <v>294</v>
      </c>
      <c r="C62" s="309"/>
      <c r="D62" s="114">
        <v>2.6521848951755493</v>
      </c>
      <c r="E62" s="116">
        <v>105</v>
      </c>
      <c r="F62" s="115">
        <v>113</v>
      </c>
      <c r="G62" s="115">
        <v>79</v>
      </c>
      <c r="H62" s="115">
        <v>185</v>
      </c>
      <c r="I62" s="141">
        <v>111</v>
      </c>
      <c r="J62" s="116">
        <v>-6</v>
      </c>
      <c r="K62" s="117">
        <v>-5.4054054054054053</v>
      </c>
    </row>
    <row r="63" spans="1:11" ht="14.1" customHeight="1" x14ac:dyDescent="0.2">
      <c r="A63" s="307"/>
      <c r="B63" s="308" t="s">
        <v>295</v>
      </c>
      <c r="C63" s="309"/>
      <c r="D63" s="114">
        <v>2.2227835311947461</v>
      </c>
      <c r="E63" s="116">
        <v>88</v>
      </c>
      <c r="F63" s="115">
        <v>99</v>
      </c>
      <c r="G63" s="115">
        <v>63</v>
      </c>
      <c r="H63" s="115">
        <v>152</v>
      </c>
      <c r="I63" s="141">
        <v>84</v>
      </c>
      <c r="J63" s="116">
        <v>4</v>
      </c>
      <c r="K63" s="117">
        <v>4.7619047619047619</v>
      </c>
    </row>
    <row r="64" spans="1:11" ht="14.1" customHeight="1" x14ac:dyDescent="0.2">
      <c r="A64" s="307" t="s">
        <v>296</v>
      </c>
      <c r="B64" s="308" t="s">
        <v>297</v>
      </c>
      <c r="C64" s="309"/>
      <c r="D64" s="114">
        <v>0.73250820914372317</v>
      </c>
      <c r="E64" s="116">
        <v>29</v>
      </c>
      <c r="F64" s="115">
        <v>50</v>
      </c>
      <c r="G64" s="115">
        <v>24</v>
      </c>
      <c r="H64" s="115">
        <v>32</v>
      </c>
      <c r="I64" s="141">
        <v>18</v>
      </c>
      <c r="J64" s="116">
        <v>11</v>
      </c>
      <c r="K64" s="117">
        <v>61.111111111111114</v>
      </c>
    </row>
    <row r="65" spans="1:11" ht="14.1" customHeight="1" x14ac:dyDescent="0.2">
      <c r="A65" s="307" t="s">
        <v>298</v>
      </c>
      <c r="B65" s="308" t="s">
        <v>299</v>
      </c>
      <c r="C65" s="309"/>
      <c r="D65" s="114">
        <v>0.65673149785299323</v>
      </c>
      <c r="E65" s="116">
        <v>26</v>
      </c>
      <c r="F65" s="115">
        <v>43</v>
      </c>
      <c r="G65" s="115">
        <v>40</v>
      </c>
      <c r="H65" s="115">
        <v>45</v>
      </c>
      <c r="I65" s="141">
        <v>35</v>
      </c>
      <c r="J65" s="116">
        <v>-9</v>
      </c>
      <c r="K65" s="117">
        <v>-25.714285714285715</v>
      </c>
    </row>
    <row r="66" spans="1:11" ht="14.1" customHeight="1" x14ac:dyDescent="0.2">
      <c r="A66" s="307">
        <v>82</v>
      </c>
      <c r="B66" s="308" t="s">
        <v>300</v>
      </c>
      <c r="C66" s="309"/>
      <c r="D66" s="114">
        <v>4.9760040414246021</v>
      </c>
      <c r="E66" s="116">
        <v>197</v>
      </c>
      <c r="F66" s="115">
        <v>180</v>
      </c>
      <c r="G66" s="115">
        <v>135</v>
      </c>
      <c r="H66" s="115">
        <v>340</v>
      </c>
      <c r="I66" s="141">
        <v>199</v>
      </c>
      <c r="J66" s="116">
        <v>-2</v>
      </c>
      <c r="K66" s="117">
        <v>-1.0050251256281406</v>
      </c>
    </row>
    <row r="67" spans="1:11" ht="14.1" customHeight="1" x14ac:dyDescent="0.2">
      <c r="A67" s="307" t="s">
        <v>301</v>
      </c>
      <c r="B67" s="308" t="s">
        <v>302</v>
      </c>
      <c r="C67" s="309"/>
      <c r="D67" s="114">
        <v>3.8140944683000759</v>
      </c>
      <c r="E67" s="116">
        <v>151</v>
      </c>
      <c r="F67" s="115">
        <v>143</v>
      </c>
      <c r="G67" s="115">
        <v>109</v>
      </c>
      <c r="H67" s="115">
        <v>266</v>
      </c>
      <c r="I67" s="141">
        <v>135</v>
      </c>
      <c r="J67" s="116">
        <v>16</v>
      </c>
      <c r="K67" s="117">
        <v>11.851851851851851</v>
      </c>
    </row>
    <row r="68" spans="1:11" ht="14.1" customHeight="1" x14ac:dyDescent="0.2">
      <c r="A68" s="307" t="s">
        <v>303</v>
      </c>
      <c r="B68" s="308" t="s">
        <v>304</v>
      </c>
      <c r="C68" s="309"/>
      <c r="D68" s="114">
        <v>0.88406163172518315</v>
      </c>
      <c r="E68" s="116">
        <v>35</v>
      </c>
      <c r="F68" s="115">
        <v>19</v>
      </c>
      <c r="G68" s="115">
        <v>15</v>
      </c>
      <c r="H68" s="115">
        <v>37</v>
      </c>
      <c r="I68" s="141">
        <v>55</v>
      </c>
      <c r="J68" s="116">
        <v>-20</v>
      </c>
      <c r="K68" s="117">
        <v>-36.363636363636367</v>
      </c>
    </row>
    <row r="69" spans="1:11" ht="14.1" customHeight="1" x14ac:dyDescent="0.2">
      <c r="A69" s="307">
        <v>83</v>
      </c>
      <c r="B69" s="308" t="s">
        <v>305</v>
      </c>
      <c r="C69" s="309"/>
      <c r="D69" s="114">
        <v>5.8095478656226316</v>
      </c>
      <c r="E69" s="116">
        <v>230</v>
      </c>
      <c r="F69" s="115">
        <v>222</v>
      </c>
      <c r="G69" s="115">
        <v>194</v>
      </c>
      <c r="H69" s="115">
        <v>425</v>
      </c>
      <c r="I69" s="141">
        <v>206</v>
      </c>
      <c r="J69" s="116">
        <v>24</v>
      </c>
      <c r="K69" s="117">
        <v>11.650485436893204</v>
      </c>
    </row>
    <row r="70" spans="1:11" ht="14.1" customHeight="1" x14ac:dyDescent="0.2">
      <c r="A70" s="307" t="s">
        <v>306</v>
      </c>
      <c r="B70" s="308" t="s">
        <v>307</v>
      </c>
      <c r="C70" s="309"/>
      <c r="D70" s="114">
        <v>4.8497095226067186</v>
      </c>
      <c r="E70" s="116">
        <v>192</v>
      </c>
      <c r="F70" s="115">
        <v>197</v>
      </c>
      <c r="G70" s="115">
        <v>175</v>
      </c>
      <c r="H70" s="115">
        <v>399</v>
      </c>
      <c r="I70" s="141">
        <v>174</v>
      </c>
      <c r="J70" s="116">
        <v>18</v>
      </c>
      <c r="K70" s="117">
        <v>10.344827586206897</v>
      </c>
    </row>
    <row r="71" spans="1:11" ht="14.1" customHeight="1" x14ac:dyDescent="0.2">
      <c r="A71" s="307"/>
      <c r="B71" s="308" t="s">
        <v>308</v>
      </c>
      <c r="C71" s="309"/>
      <c r="D71" s="114">
        <v>3.435210911846426</v>
      </c>
      <c r="E71" s="116">
        <v>136</v>
      </c>
      <c r="F71" s="115">
        <v>127</v>
      </c>
      <c r="G71" s="115">
        <v>117</v>
      </c>
      <c r="H71" s="115">
        <v>211</v>
      </c>
      <c r="I71" s="141">
        <v>98</v>
      </c>
      <c r="J71" s="116">
        <v>38</v>
      </c>
      <c r="K71" s="117">
        <v>38.775510204081634</v>
      </c>
    </row>
    <row r="72" spans="1:11" ht="14.1" customHeight="1" x14ac:dyDescent="0.2">
      <c r="A72" s="307">
        <v>84</v>
      </c>
      <c r="B72" s="308" t="s">
        <v>309</v>
      </c>
      <c r="C72" s="309"/>
      <c r="D72" s="114">
        <v>1.187168476888103</v>
      </c>
      <c r="E72" s="116">
        <v>47</v>
      </c>
      <c r="F72" s="115">
        <v>60</v>
      </c>
      <c r="G72" s="115">
        <v>41</v>
      </c>
      <c r="H72" s="115">
        <v>81</v>
      </c>
      <c r="I72" s="141">
        <v>38</v>
      </c>
      <c r="J72" s="116">
        <v>9</v>
      </c>
      <c r="K72" s="117">
        <v>23.684210526315791</v>
      </c>
    </row>
    <row r="73" spans="1:11" ht="14.1" customHeight="1" x14ac:dyDescent="0.2">
      <c r="A73" s="307" t="s">
        <v>310</v>
      </c>
      <c r="B73" s="308" t="s">
        <v>311</v>
      </c>
      <c r="C73" s="309"/>
      <c r="D73" s="114">
        <v>0.17681232634503663</v>
      </c>
      <c r="E73" s="116">
        <v>7</v>
      </c>
      <c r="F73" s="115">
        <v>20</v>
      </c>
      <c r="G73" s="115">
        <v>8</v>
      </c>
      <c r="H73" s="115">
        <v>35</v>
      </c>
      <c r="I73" s="141">
        <v>6</v>
      </c>
      <c r="J73" s="116">
        <v>1</v>
      </c>
      <c r="K73" s="117">
        <v>16.666666666666668</v>
      </c>
    </row>
    <row r="74" spans="1:11" ht="14.1" customHeight="1" x14ac:dyDescent="0.2">
      <c r="A74" s="307" t="s">
        <v>312</v>
      </c>
      <c r="B74" s="308" t="s">
        <v>313</v>
      </c>
      <c r="C74" s="309"/>
      <c r="D74" s="114">
        <v>0.17681232634503663</v>
      </c>
      <c r="E74" s="116">
        <v>7</v>
      </c>
      <c r="F74" s="115">
        <v>8</v>
      </c>
      <c r="G74" s="115">
        <v>6</v>
      </c>
      <c r="H74" s="115">
        <v>18</v>
      </c>
      <c r="I74" s="141">
        <v>4</v>
      </c>
      <c r="J74" s="116">
        <v>3</v>
      </c>
      <c r="K74" s="117">
        <v>75</v>
      </c>
    </row>
    <row r="75" spans="1:11" ht="14.1" customHeight="1" x14ac:dyDescent="0.2">
      <c r="A75" s="307" t="s">
        <v>314</v>
      </c>
      <c r="B75" s="308" t="s">
        <v>315</v>
      </c>
      <c r="C75" s="309"/>
      <c r="D75" s="114">
        <v>0.37888355645364991</v>
      </c>
      <c r="E75" s="116">
        <v>15</v>
      </c>
      <c r="F75" s="115">
        <v>15</v>
      </c>
      <c r="G75" s="115">
        <v>10</v>
      </c>
      <c r="H75" s="115">
        <v>9</v>
      </c>
      <c r="I75" s="141">
        <v>14</v>
      </c>
      <c r="J75" s="116">
        <v>1</v>
      </c>
      <c r="K75" s="117">
        <v>7.1428571428571432</v>
      </c>
    </row>
    <row r="76" spans="1:11" ht="14.1" customHeight="1" x14ac:dyDescent="0.2">
      <c r="A76" s="307">
        <v>91</v>
      </c>
      <c r="B76" s="308" t="s">
        <v>316</v>
      </c>
      <c r="C76" s="309"/>
      <c r="D76" s="114">
        <v>0.58095478656226318</v>
      </c>
      <c r="E76" s="116">
        <v>23</v>
      </c>
      <c r="F76" s="115">
        <v>23</v>
      </c>
      <c r="G76" s="115">
        <v>12</v>
      </c>
      <c r="H76" s="115">
        <v>24</v>
      </c>
      <c r="I76" s="141">
        <v>13</v>
      </c>
      <c r="J76" s="116">
        <v>10</v>
      </c>
      <c r="K76" s="117">
        <v>76.92307692307692</v>
      </c>
    </row>
    <row r="77" spans="1:11" ht="14.1" customHeight="1" x14ac:dyDescent="0.2">
      <c r="A77" s="307">
        <v>92</v>
      </c>
      <c r="B77" s="308" t="s">
        <v>317</v>
      </c>
      <c r="C77" s="309"/>
      <c r="D77" s="114">
        <v>0.65673149785299323</v>
      </c>
      <c r="E77" s="116">
        <v>26</v>
      </c>
      <c r="F77" s="115">
        <v>10</v>
      </c>
      <c r="G77" s="115">
        <v>15</v>
      </c>
      <c r="H77" s="115">
        <v>17</v>
      </c>
      <c r="I77" s="141">
        <v>6</v>
      </c>
      <c r="J77" s="116">
        <v>20</v>
      </c>
      <c r="K77" s="117" t="s">
        <v>489</v>
      </c>
    </row>
    <row r="78" spans="1:11" ht="14.1" customHeight="1" x14ac:dyDescent="0.2">
      <c r="A78" s="307">
        <v>93</v>
      </c>
      <c r="B78" s="308" t="s">
        <v>318</v>
      </c>
      <c r="C78" s="309"/>
      <c r="D78" s="114">
        <v>0.10103561505430664</v>
      </c>
      <c r="E78" s="116">
        <v>4</v>
      </c>
      <c r="F78" s="115">
        <v>4</v>
      </c>
      <c r="G78" s="115">
        <v>0</v>
      </c>
      <c r="H78" s="115">
        <v>3</v>
      </c>
      <c r="I78" s="141" t="s">
        <v>488</v>
      </c>
      <c r="J78" s="116" t="s">
        <v>488</v>
      </c>
      <c r="K78" s="117" t="s">
        <v>488</v>
      </c>
    </row>
    <row r="79" spans="1:11" ht="14.1" customHeight="1" x14ac:dyDescent="0.2">
      <c r="A79" s="307">
        <v>94</v>
      </c>
      <c r="B79" s="308" t="s">
        <v>319</v>
      </c>
      <c r="C79" s="309"/>
      <c r="D79" s="114">
        <v>0.55569588279868654</v>
      </c>
      <c r="E79" s="116">
        <v>22</v>
      </c>
      <c r="F79" s="115">
        <v>9</v>
      </c>
      <c r="G79" s="115">
        <v>13</v>
      </c>
      <c r="H79" s="115">
        <v>29</v>
      </c>
      <c r="I79" s="141">
        <v>13</v>
      </c>
      <c r="J79" s="116">
        <v>9</v>
      </c>
      <c r="K79" s="117">
        <v>69.230769230769226</v>
      </c>
    </row>
    <row r="80" spans="1:11" ht="14.1" customHeight="1" x14ac:dyDescent="0.2">
      <c r="A80" s="307" t="s">
        <v>320</v>
      </c>
      <c r="B80" s="308" t="s">
        <v>321</v>
      </c>
      <c r="C80" s="309"/>
      <c r="D80" s="114">
        <v>0</v>
      </c>
      <c r="E80" s="116">
        <v>0</v>
      </c>
      <c r="F80" s="115">
        <v>0</v>
      </c>
      <c r="G80" s="115" t="s">
        <v>488</v>
      </c>
      <c r="H80" s="115">
        <v>0</v>
      </c>
      <c r="I80" s="141">
        <v>0</v>
      </c>
      <c r="J80" s="116">
        <v>0</v>
      </c>
      <c r="K80" s="117">
        <v>0</v>
      </c>
    </row>
    <row r="81" spans="1:11" ht="14.1" customHeight="1" x14ac:dyDescent="0.2">
      <c r="A81" s="311" t="s">
        <v>322</v>
      </c>
      <c r="B81" s="312" t="s">
        <v>334</v>
      </c>
      <c r="C81" s="313"/>
      <c r="D81" s="126">
        <v>1.3639808032331397</v>
      </c>
      <c r="E81" s="144">
        <v>54</v>
      </c>
      <c r="F81" s="145">
        <v>40</v>
      </c>
      <c r="G81" s="145">
        <v>55</v>
      </c>
      <c r="H81" s="145">
        <v>119</v>
      </c>
      <c r="I81" s="146">
        <v>57</v>
      </c>
      <c r="J81" s="144">
        <v>-3</v>
      </c>
      <c r="K81" s="147">
        <v>-5.2631578947368425</v>
      </c>
    </row>
    <row r="82" spans="1:11" s="270" customFormat="1" ht="11.25" customHeight="1" x14ac:dyDescent="0.15">
      <c r="A82" s="215" t="s">
        <v>123</v>
      </c>
      <c r="B82" s="152"/>
      <c r="C82" s="152"/>
      <c r="D82" s="152"/>
      <c r="E82" s="152"/>
      <c r="F82" s="152"/>
      <c r="G82" s="152"/>
      <c r="H82" s="152"/>
      <c r="I82" s="152"/>
      <c r="J82" s="152"/>
      <c r="K82" s="218" t="s">
        <v>46</v>
      </c>
    </row>
    <row r="83" spans="1:11" s="152" customFormat="1" ht="12.75" customHeight="1" x14ac:dyDescent="0.2">
      <c r="A83" s="278" t="s">
        <v>323</v>
      </c>
      <c r="B83" s="98"/>
      <c r="C83" s="98"/>
      <c r="D83" s="156"/>
      <c r="E83" s="157"/>
      <c r="F83" s="157"/>
      <c r="G83" s="157"/>
      <c r="H83" s="157"/>
      <c r="I83" s="157"/>
      <c r="J83" s="157"/>
      <c r="K83" s="158"/>
    </row>
    <row r="84" spans="1:11" ht="20.25" customHeight="1" x14ac:dyDescent="0.2">
      <c r="A84" s="656" t="s">
        <v>365</v>
      </c>
      <c r="B84" s="656"/>
      <c r="C84" s="656"/>
      <c r="D84" s="656"/>
      <c r="E84" s="656"/>
      <c r="F84" s="656"/>
      <c r="G84" s="656"/>
      <c r="H84" s="656"/>
      <c r="I84" s="656"/>
      <c r="J84" s="656"/>
      <c r="K84" s="656"/>
    </row>
    <row r="85" spans="1:11" s="406" customFormat="1" ht="21" customHeight="1" x14ac:dyDescent="0.2">
      <c r="A85" s="619" t="s">
        <v>324</v>
      </c>
      <c r="B85" s="619"/>
      <c r="C85" s="619"/>
      <c r="D85" s="619"/>
      <c r="E85" s="619"/>
      <c r="F85" s="619"/>
      <c r="G85" s="619"/>
      <c r="H85" s="619"/>
      <c r="I85" s="619"/>
      <c r="J85" s="619"/>
      <c r="K85" s="619"/>
    </row>
    <row r="86" spans="1:11" ht="11.25" x14ac:dyDescent="0.2">
      <c r="A86" s="152" t="s">
        <v>366</v>
      </c>
    </row>
    <row r="87" spans="1:11" ht="18" customHeight="1" x14ac:dyDescent="0.2">
      <c r="A87" s="657"/>
      <c r="B87" s="619"/>
      <c r="C87" s="619"/>
      <c r="D87" s="619"/>
      <c r="E87" s="619"/>
      <c r="F87" s="619"/>
      <c r="G87" s="619"/>
      <c r="H87" s="619"/>
      <c r="I87" s="619"/>
      <c r="J87" s="619"/>
      <c r="K87" s="619"/>
    </row>
    <row r="88" spans="1:11" ht="15.95" customHeight="1" x14ac:dyDescent="0.2">
      <c r="B88" s="111"/>
      <c r="C88" s="111"/>
    </row>
  </sheetData>
  <mergeCells count="15">
    <mergeCell ref="A84:K84"/>
    <mergeCell ref="A85:K85"/>
    <mergeCell ref="A87:K87"/>
    <mergeCell ref="A3:K3"/>
    <mergeCell ref="A4:K4"/>
    <mergeCell ref="A5:E5"/>
    <mergeCell ref="A7:C10"/>
    <mergeCell ref="D7:D10"/>
    <mergeCell ref="E7:I7"/>
    <mergeCell ref="J7:K8"/>
    <mergeCell ref="E8:E9"/>
    <mergeCell ref="F8:F9"/>
    <mergeCell ref="G8:G9"/>
    <mergeCell ref="H8:H9"/>
    <mergeCell ref="I8:I9"/>
  </mergeCells>
  <printOptions horizontalCentered="1"/>
  <pageMargins left="0.70866141732283461" right="0.31496062992125984" top="0.74803149606299213" bottom="0.74803149606299213" header="0.31496062992125984" footer="0.31496062992125984"/>
  <pageSetup paperSize="9" scale="77" fitToHeight="2" orientation="portrait" r:id="rId1"/>
  <headerFooter alignWithMargins="0"/>
  <rowBreaks count="1" manualBreakCount="1">
    <brk id="64" max="1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pageSetUpPr fitToPage="1"/>
  </sheetPr>
  <dimension ref="A1:O87"/>
  <sheetViews>
    <sheetView showGridLines="0" zoomScaleNormal="100" workbookViewId="0"/>
  </sheetViews>
  <sheetFormatPr baseColWidth="10" defaultColWidth="7.75" defaultRowHeight="15.95" customHeight="1" x14ac:dyDescent="0.2"/>
  <cols>
    <col min="1" max="1" width="7.625" style="98" customWidth="1"/>
    <col min="2" max="2" width="42.625" style="98" customWidth="1"/>
    <col min="3" max="3" width="5.875" style="156" customWidth="1"/>
    <col min="4" max="9" width="8.5" style="157" customWidth="1"/>
    <col min="10" max="10" width="8.5" style="158" customWidth="1"/>
    <col min="11" max="11" width="8.5" style="98" customWidth="1"/>
    <col min="12" max="16384" width="7.75" style="98"/>
  </cols>
  <sheetData>
    <row r="1" spans="1:15" s="92" customFormat="1" ht="36.75" customHeight="1" x14ac:dyDescent="0.2">
      <c r="A1" s="89"/>
      <c r="B1" s="90"/>
      <c r="C1" s="249"/>
      <c r="D1" s="91"/>
      <c r="E1" s="91"/>
      <c r="F1" s="91"/>
      <c r="G1" s="90"/>
      <c r="H1" s="90"/>
      <c r="I1" s="90"/>
      <c r="J1" s="15" t="s">
        <v>6</v>
      </c>
    </row>
    <row r="2" spans="1:15" s="92" customFormat="1" ht="6.2" customHeight="1" x14ac:dyDescent="0.2">
      <c r="A2" s="93"/>
      <c r="B2" s="94"/>
      <c r="C2" s="251"/>
      <c r="D2" s="94"/>
      <c r="E2" s="94"/>
      <c r="F2" s="94"/>
      <c r="G2" s="94"/>
      <c r="H2" s="94"/>
      <c r="I2" s="94"/>
      <c r="J2" s="94"/>
    </row>
    <row r="3" spans="1:15" s="95" customFormat="1" ht="24.95" customHeight="1" x14ac:dyDescent="0.2">
      <c r="A3" s="569" t="s">
        <v>367</v>
      </c>
      <c r="B3" s="570"/>
      <c r="C3" s="570"/>
      <c r="D3" s="570"/>
      <c r="E3" s="570"/>
      <c r="F3" s="570"/>
      <c r="G3" s="570"/>
      <c r="H3" s="570"/>
      <c r="I3" s="570"/>
      <c r="J3" s="570"/>
    </row>
    <row r="4" spans="1:15" s="95" customFormat="1" ht="12" customHeight="1" x14ac:dyDescent="0.2">
      <c r="A4" s="571" t="s">
        <v>93</v>
      </c>
      <c r="B4" s="571"/>
      <c r="C4" s="571"/>
      <c r="D4" s="571"/>
      <c r="E4" s="571"/>
      <c r="F4" s="571"/>
      <c r="G4" s="571"/>
      <c r="H4" s="571"/>
      <c r="I4" s="571"/>
      <c r="J4" s="571"/>
    </row>
    <row r="5" spans="1:15" s="95" customFormat="1" ht="12" customHeight="1" x14ac:dyDescent="0.2">
      <c r="A5" s="572" t="s">
        <v>336</v>
      </c>
      <c r="B5" s="572"/>
      <c r="C5" s="572"/>
      <c r="D5" s="572"/>
      <c r="E5" s="253"/>
      <c r="F5" s="253"/>
      <c r="G5" s="253"/>
      <c r="H5" s="253"/>
      <c r="I5" s="253"/>
      <c r="J5" s="253"/>
    </row>
    <row r="6" spans="1:15" s="95" customFormat="1" ht="11.25" customHeight="1" x14ac:dyDescent="0.2">
      <c r="A6" s="228"/>
      <c r="B6" s="229"/>
      <c r="C6" s="229"/>
      <c r="D6" s="229"/>
      <c r="E6" s="229"/>
      <c r="F6" s="229"/>
      <c r="G6" s="229"/>
      <c r="H6" s="229"/>
      <c r="I6" s="229"/>
      <c r="J6" s="229"/>
    </row>
    <row r="7" spans="1:15" s="92" customFormat="1" ht="24.95" customHeight="1" x14ac:dyDescent="0.2">
      <c r="A7" s="587" t="s">
        <v>214</v>
      </c>
      <c r="B7" s="588"/>
      <c r="C7" s="581" t="s">
        <v>95</v>
      </c>
      <c r="D7" s="655" t="s">
        <v>368</v>
      </c>
      <c r="E7" s="658"/>
      <c r="F7" s="658"/>
      <c r="G7" s="658"/>
      <c r="H7" s="659"/>
      <c r="I7" s="587" t="s">
        <v>360</v>
      </c>
      <c r="J7" s="588"/>
      <c r="K7" s="97"/>
      <c r="L7" s="97"/>
      <c r="M7" s="97"/>
      <c r="N7" s="97"/>
      <c r="O7" s="97"/>
    </row>
    <row r="8" spans="1:15" ht="21.75" customHeight="1" x14ac:dyDescent="0.2">
      <c r="A8" s="615"/>
      <c r="B8" s="616"/>
      <c r="C8" s="582"/>
      <c r="D8" s="591" t="s">
        <v>336</v>
      </c>
      <c r="E8" s="591" t="s">
        <v>338</v>
      </c>
      <c r="F8" s="591" t="s">
        <v>339</v>
      </c>
      <c r="G8" s="591" t="s">
        <v>340</v>
      </c>
      <c r="H8" s="591" t="s">
        <v>341</v>
      </c>
      <c r="I8" s="589"/>
      <c r="J8" s="590"/>
    </row>
    <row r="9" spans="1:15" ht="12" customHeight="1" x14ac:dyDescent="0.2">
      <c r="A9" s="615"/>
      <c r="B9" s="616"/>
      <c r="C9" s="582"/>
      <c r="D9" s="592"/>
      <c r="E9" s="592"/>
      <c r="F9" s="592"/>
      <c r="G9" s="592"/>
      <c r="H9" s="592"/>
      <c r="I9" s="99" t="s">
        <v>103</v>
      </c>
      <c r="J9" s="100" t="s">
        <v>104</v>
      </c>
    </row>
    <row r="10" spans="1:15" ht="12" customHeight="1" x14ac:dyDescent="0.2">
      <c r="A10" s="284"/>
      <c r="B10" s="285"/>
      <c r="C10" s="583"/>
      <c r="D10" s="101">
        <v>1</v>
      </c>
      <c r="E10" s="101">
        <v>2</v>
      </c>
      <c r="F10" s="101">
        <v>3</v>
      </c>
      <c r="G10" s="101">
        <v>4</v>
      </c>
      <c r="H10" s="101">
        <v>5</v>
      </c>
      <c r="I10" s="101">
        <v>6</v>
      </c>
      <c r="J10" s="101">
        <v>7</v>
      </c>
      <c r="K10" s="102"/>
    </row>
    <row r="11" spans="1:15" s="193" customFormat="1" ht="24.95" customHeight="1" x14ac:dyDescent="0.2">
      <c r="A11" s="617" t="s">
        <v>105</v>
      </c>
      <c r="B11" s="618"/>
      <c r="C11" s="286">
        <v>100</v>
      </c>
      <c r="D11" s="116">
        <v>3803</v>
      </c>
      <c r="E11" s="115">
        <v>4545</v>
      </c>
      <c r="F11" s="115">
        <v>3872</v>
      </c>
      <c r="G11" s="115">
        <v>5030</v>
      </c>
      <c r="H11" s="141">
        <v>3939</v>
      </c>
      <c r="I11" s="116">
        <v>-136</v>
      </c>
      <c r="J11" s="117">
        <v>-3.4526529576034526</v>
      </c>
    </row>
    <row r="12" spans="1:15" s="111" customFormat="1" ht="24.95" customHeight="1" x14ac:dyDescent="0.2">
      <c r="A12" s="194" t="s">
        <v>133</v>
      </c>
      <c r="B12" s="195" t="s">
        <v>134</v>
      </c>
      <c r="C12" s="114">
        <v>1.8406521167499343</v>
      </c>
      <c r="D12" s="116">
        <v>70</v>
      </c>
      <c r="E12" s="115">
        <v>92</v>
      </c>
      <c r="F12" s="115">
        <v>136</v>
      </c>
      <c r="G12" s="115">
        <v>92</v>
      </c>
      <c r="H12" s="141">
        <v>85</v>
      </c>
      <c r="I12" s="116">
        <v>-15</v>
      </c>
      <c r="J12" s="117">
        <v>-17.647058823529413</v>
      </c>
    </row>
    <row r="13" spans="1:15" s="111" customFormat="1" ht="24.95" customHeight="1" x14ac:dyDescent="0.2">
      <c r="A13" s="194" t="s">
        <v>135</v>
      </c>
      <c r="B13" s="200" t="s">
        <v>215</v>
      </c>
      <c r="C13" s="114">
        <v>1.8932421772285037</v>
      </c>
      <c r="D13" s="116">
        <v>72</v>
      </c>
      <c r="E13" s="115">
        <v>76</v>
      </c>
      <c r="F13" s="115">
        <v>61</v>
      </c>
      <c r="G13" s="115">
        <v>56</v>
      </c>
      <c r="H13" s="141">
        <v>63</v>
      </c>
      <c r="I13" s="116">
        <v>9</v>
      </c>
      <c r="J13" s="117">
        <v>14.285714285714286</v>
      </c>
    </row>
    <row r="14" spans="1:15" s="288" customFormat="1" ht="24.95" customHeight="1" x14ac:dyDescent="0.2">
      <c r="A14" s="194" t="s">
        <v>216</v>
      </c>
      <c r="B14" s="200" t="s">
        <v>138</v>
      </c>
      <c r="C14" s="114">
        <v>19.642387588745727</v>
      </c>
      <c r="D14" s="116">
        <v>747</v>
      </c>
      <c r="E14" s="115">
        <v>955</v>
      </c>
      <c r="F14" s="115">
        <v>527</v>
      </c>
      <c r="G14" s="115">
        <v>923</v>
      </c>
      <c r="H14" s="141">
        <v>625</v>
      </c>
      <c r="I14" s="116">
        <v>122</v>
      </c>
      <c r="J14" s="117">
        <v>19.52</v>
      </c>
      <c r="K14" s="111"/>
      <c r="L14" s="111"/>
      <c r="M14" s="111"/>
      <c r="N14" s="111"/>
      <c r="O14" s="111"/>
    </row>
    <row r="15" spans="1:15" s="111" customFormat="1" ht="24.95" customHeight="1" x14ac:dyDescent="0.2">
      <c r="A15" s="194" t="s">
        <v>217</v>
      </c>
      <c r="B15" s="200" t="s">
        <v>218</v>
      </c>
      <c r="C15" s="114">
        <v>2.4454378122534841</v>
      </c>
      <c r="D15" s="116">
        <v>93</v>
      </c>
      <c r="E15" s="115">
        <v>193</v>
      </c>
      <c r="F15" s="115">
        <v>97</v>
      </c>
      <c r="G15" s="115">
        <v>142</v>
      </c>
      <c r="H15" s="141">
        <v>107</v>
      </c>
      <c r="I15" s="116">
        <v>-14</v>
      </c>
      <c r="J15" s="117">
        <v>-13.084112149532711</v>
      </c>
    </row>
    <row r="16" spans="1:15" s="288" customFormat="1" ht="24.95" customHeight="1" x14ac:dyDescent="0.2">
      <c r="A16" s="194" t="s">
        <v>219</v>
      </c>
      <c r="B16" s="200" t="s">
        <v>142</v>
      </c>
      <c r="C16" s="114">
        <v>12.016828819353142</v>
      </c>
      <c r="D16" s="116">
        <v>457</v>
      </c>
      <c r="E16" s="115">
        <v>593</v>
      </c>
      <c r="F16" s="115">
        <v>261</v>
      </c>
      <c r="G16" s="115">
        <v>611</v>
      </c>
      <c r="H16" s="141">
        <v>386</v>
      </c>
      <c r="I16" s="116">
        <v>71</v>
      </c>
      <c r="J16" s="117">
        <v>18.393782383419691</v>
      </c>
      <c r="K16" s="111"/>
      <c r="L16" s="111"/>
      <c r="M16" s="111"/>
      <c r="N16" s="111"/>
      <c r="O16" s="111"/>
    </row>
    <row r="17" spans="1:15" s="111" customFormat="1" ht="24.95" customHeight="1" x14ac:dyDescent="0.2">
      <c r="A17" s="194" t="s">
        <v>143</v>
      </c>
      <c r="B17" s="200" t="s">
        <v>221</v>
      </c>
      <c r="C17" s="114">
        <v>5.1801209571391009</v>
      </c>
      <c r="D17" s="116">
        <v>197</v>
      </c>
      <c r="E17" s="115">
        <v>169</v>
      </c>
      <c r="F17" s="115">
        <v>169</v>
      </c>
      <c r="G17" s="115">
        <v>170</v>
      </c>
      <c r="H17" s="141">
        <v>132</v>
      </c>
      <c r="I17" s="116">
        <v>65</v>
      </c>
      <c r="J17" s="117">
        <v>49.242424242424242</v>
      </c>
    </row>
    <row r="18" spans="1:15" s="288" customFormat="1" ht="24.95" customHeight="1" x14ac:dyDescent="0.2">
      <c r="A18" s="202" t="s">
        <v>145</v>
      </c>
      <c r="B18" s="203" t="s">
        <v>146</v>
      </c>
      <c r="C18" s="114">
        <v>6.3108072574283458</v>
      </c>
      <c r="D18" s="116">
        <v>240</v>
      </c>
      <c r="E18" s="115">
        <v>318</v>
      </c>
      <c r="F18" s="115">
        <v>337</v>
      </c>
      <c r="G18" s="115">
        <v>355</v>
      </c>
      <c r="H18" s="141">
        <v>249</v>
      </c>
      <c r="I18" s="116">
        <v>-9</v>
      </c>
      <c r="J18" s="117">
        <v>-3.6144578313253013</v>
      </c>
      <c r="K18" s="111"/>
      <c r="L18" s="111"/>
      <c r="M18" s="111"/>
      <c r="N18" s="111"/>
      <c r="O18" s="111"/>
    </row>
    <row r="19" spans="1:15" s="111" customFormat="1" ht="24.95" customHeight="1" x14ac:dyDescent="0.2">
      <c r="A19" s="194" t="s">
        <v>147</v>
      </c>
      <c r="B19" s="200" t="s">
        <v>148</v>
      </c>
      <c r="C19" s="114">
        <v>13.147515119642387</v>
      </c>
      <c r="D19" s="116">
        <v>500</v>
      </c>
      <c r="E19" s="115">
        <v>610</v>
      </c>
      <c r="F19" s="115">
        <v>552</v>
      </c>
      <c r="G19" s="115">
        <v>805</v>
      </c>
      <c r="H19" s="141">
        <v>585</v>
      </c>
      <c r="I19" s="116">
        <v>-85</v>
      </c>
      <c r="J19" s="117">
        <v>-14.52991452991453</v>
      </c>
    </row>
    <row r="20" spans="1:15" s="288" customFormat="1" ht="24.95" customHeight="1" x14ac:dyDescent="0.2">
      <c r="A20" s="194" t="s">
        <v>149</v>
      </c>
      <c r="B20" s="200" t="s">
        <v>150</v>
      </c>
      <c r="C20" s="114">
        <v>4.811990533789114</v>
      </c>
      <c r="D20" s="116">
        <v>183</v>
      </c>
      <c r="E20" s="115">
        <v>220</v>
      </c>
      <c r="F20" s="115">
        <v>272</v>
      </c>
      <c r="G20" s="115">
        <v>213</v>
      </c>
      <c r="H20" s="141">
        <v>181</v>
      </c>
      <c r="I20" s="116">
        <v>2</v>
      </c>
      <c r="J20" s="117">
        <v>1.1049723756906078</v>
      </c>
      <c r="K20" s="111"/>
      <c r="L20" s="111"/>
      <c r="M20" s="111"/>
      <c r="N20" s="111"/>
      <c r="O20" s="111"/>
    </row>
    <row r="21" spans="1:15" s="111" customFormat="1" ht="24.95" customHeight="1" x14ac:dyDescent="0.2">
      <c r="A21" s="202" t="s">
        <v>151</v>
      </c>
      <c r="B21" s="203" t="s">
        <v>152</v>
      </c>
      <c r="C21" s="114">
        <v>3.602419142782014</v>
      </c>
      <c r="D21" s="116">
        <v>137</v>
      </c>
      <c r="E21" s="115">
        <v>244</v>
      </c>
      <c r="F21" s="115">
        <v>268</v>
      </c>
      <c r="G21" s="115">
        <v>224</v>
      </c>
      <c r="H21" s="141">
        <v>183</v>
      </c>
      <c r="I21" s="116">
        <v>-46</v>
      </c>
      <c r="J21" s="117">
        <v>-25.136612021857925</v>
      </c>
    </row>
    <row r="22" spans="1:15" s="111" customFormat="1" ht="24.95" customHeight="1" x14ac:dyDescent="0.2">
      <c r="A22" s="202" t="s">
        <v>153</v>
      </c>
      <c r="B22" s="200" t="s">
        <v>154</v>
      </c>
      <c r="C22" s="114">
        <v>0.39442545358927161</v>
      </c>
      <c r="D22" s="116">
        <v>15</v>
      </c>
      <c r="E22" s="115">
        <v>13</v>
      </c>
      <c r="F22" s="115">
        <v>19</v>
      </c>
      <c r="G22" s="115">
        <v>24</v>
      </c>
      <c r="H22" s="141">
        <v>16</v>
      </c>
      <c r="I22" s="116">
        <v>-1</v>
      </c>
      <c r="J22" s="117">
        <v>-6.25</v>
      </c>
    </row>
    <row r="23" spans="1:15" s="111" customFormat="1" ht="24.95" customHeight="1" x14ac:dyDescent="0.2">
      <c r="A23" s="194" t="s">
        <v>155</v>
      </c>
      <c r="B23" s="200" t="s">
        <v>156</v>
      </c>
      <c r="C23" s="114">
        <v>0.84144096765711285</v>
      </c>
      <c r="D23" s="116">
        <v>32</v>
      </c>
      <c r="E23" s="115">
        <v>25</v>
      </c>
      <c r="F23" s="115">
        <v>28</v>
      </c>
      <c r="G23" s="115">
        <v>32</v>
      </c>
      <c r="H23" s="141">
        <v>30</v>
      </c>
      <c r="I23" s="116">
        <v>2</v>
      </c>
      <c r="J23" s="117">
        <v>6.666666666666667</v>
      </c>
    </row>
    <row r="24" spans="1:15" s="111" customFormat="1" ht="24.95" customHeight="1" x14ac:dyDescent="0.2">
      <c r="A24" s="194" t="s">
        <v>157</v>
      </c>
      <c r="B24" s="200" t="s">
        <v>222</v>
      </c>
      <c r="C24" s="114">
        <v>3.6813042334998687</v>
      </c>
      <c r="D24" s="116">
        <v>140</v>
      </c>
      <c r="E24" s="115">
        <v>162</v>
      </c>
      <c r="F24" s="115">
        <v>132</v>
      </c>
      <c r="G24" s="115">
        <v>170</v>
      </c>
      <c r="H24" s="141">
        <v>164</v>
      </c>
      <c r="I24" s="116">
        <v>-24</v>
      </c>
      <c r="J24" s="117">
        <v>-14.634146341463415</v>
      </c>
    </row>
    <row r="25" spans="1:15" s="111" customFormat="1" ht="24.95" customHeight="1" x14ac:dyDescent="0.2">
      <c r="A25" s="194" t="s">
        <v>223</v>
      </c>
      <c r="B25" s="205" t="s">
        <v>160</v>
      </c>
      <c r="C25" s="114">
        <v>6.4948724691033393</v>
      </c>
      <c r="D25" s="116">
        <v>247</v>
      </c>
      <c r="E25" s="115">
        <v>322</v>
      </c>
      <c r="F25" s="115">
        <v>214</v>
      </c>
      <c r="G25" s="115">
        <v>266</v>
      </c>
      <c r="H25" s="141">
        <v>232</v>
      </c>
      <c r="I25" s="116">
        <v>15</v>
      </c>
      <c r="J25" s="117">
        <v>6.4655172413793105</v>
      </c>
    </row>
    <row r="26" spans="1:15" s="111" customFormat="1" ht="24.95" customHeight="1" x14ac:dyDescent="0.2">
      <c r="A26" s="202">
        <v>782.78300000000002</v>
      </c>
      <c r="B26" s="204" t="s">
        <v>161</v>
      </c>
      <c r="C26" s="114">
        <v>8.8351301603996841</v>
      </c>
      <c r="D26" s="116">
        <v>336</v>
      </c>
      <c r="E26" s="115">
        <v>342</v>
      </c>
      <c r="F26" s="115">
        <v>434</v>
      </c>
      <c r="G26" s="115">
        <v>471</v>
      </c>
      <c r="H26" s="141">
        <v>517</v>
      </c>
      <c r="I26" s="116">
        <v>-181</v>
      </c>
      <c r="J26" s="117">
        <v>-35.009671179883945</v>
      </c>
    </row>
    <row r="27" spans="1:15" s="111" customFormat="1" ht="24.95" customHeight="1" x14ac:dyDescent="0.2">
      <c r="A27" s="194" t="s">
        <v>162</v>
      </c>
      <c r="B27" s="200" t="s">
        <v>163</v>
      </c>
      <c r="C27" s="114">
        <v>3.2342887194320276</v>
      </c>
      <c r="D27" s="116">
        <v>123</v>
      </c>
      <c r="E27" s="115">
        <v>137</v>
      </c>
      <c r="F27" s="115">
        <v>106</v>
      </c>
      <c r="G27" s="115">
        <v>139</v>
      </c>
      <c r="H27" s="141">
        <v>90</v>
      </c>
      <c r="I27" s="116">
        <v>33</v>
      </c>
      <c r="J27" s="117">
        <v>36.666666666666664</v>
      </c>
    </row>
    <row r="28" spans="1:15" s="111" customFormat="1" ht="24.95" customHeight="1" x14ac:dyDescent="0.2">
      <c r="A28" s="194" t="s">
        <v>164</v>
      </c>
      <c r="B28" s="200" t="s">
        <v>165</v>
      </c>
      <c r="C28" s="114">
        <v>2.7609781751249014</v>
      </c>
      <c r="D28" s="116">
        <v>105</v>
      </c>
      <c r="E28" s="115">
        <v>127</v>
      </c>
      <c r="F28" s="115">
        <v>84</v>
      </c>
      <c r="G28" s="115">
        <v>157</v>
      </c>
      <c r="H28" s="141">
        <v>93</v>
      </c>
      <c r="I28" s="116">
        <v>12</v>
      </c>
      <c r="J28" s="117">
        <v>12.903225806451612</v>
      </c>
    </row>
    <row r="29" spans="1:15" s="111" customFormat="1" ht="24.95" customHeight="1" x14ac:dyDescent="0.2">
      <c r="A29" s="194">
        <v>86</v>
      </c>
      <c r="B29" s="200" t="s">
        <v>166</v>
      </c>
      <c r="C29" s="114">
        <v>5.995266894556929</v>
      </c>
      <c r="D29" s="116">
        <v>228</v>
      </c>
      <c r="E29" s="115">
        <v>282</v>
      </c>
      <c r="F29" s="115">
        <v>224</v>
      </c>
      <c r="G29" s="115">
        <v>267</v>
      </c>
      <c r="H29" s="141">
        <v>308</v>
      </c>
      <c r="I29" s="116">
        <v>-80</v>
      </c>
      <c r="J29" s="117">
        <v>-25.974025974025974</v>
      </c>
    </row>
    <row r="30" spans="1:15" s="111" customFormat="1" ht="24.95" customHeight="1" x14ac:dyDescent="0.2">
      <c r="A30" s="194">
        <v>87.88</v>
      </c>
      <c r="B30" s="205" t="s">
        <v>167</v>
      </c>
      <c r="C30" s="114">
        <v>10.41283197475677</v>
      </c>
      <c r="D30" s="116">
        <v>396</v>
      </c>
      <c r="E30" s="115">
        <v>493</v>
      </c>
      <c r="F30" s="115">
        <v>363</v>
      </c>
      <c r="G30" s="115">
        <v>715</v>
      </c>
      <c r="H30" s="141">
        <v>398</v>
      </c>
      <c r="I30" s="116">
        <v>-2</v>
      </c>
      <c r="J30" s="117">
        <v>-0.50251256281407031</v>
      </c>
    </row>
    <row r="31" spans="1:15" s="111" customFormat="1" ht="24.95" customHeight="1" x14ac:dyDescent="0.2">
      <c r="A31" s="194" t="s">
        <v>168</v>
      </c>
      <c r="B31" s="200" t="s">
        <v>169</v>
      </c>
      <c r="C31" s="114">
        <v>6.1004470155140682</v>
      </c>
      <c r="D31" s="116">
        <v>232</v>
      </c>
      <c r="E31" s="115">
        <v>127</v>
      </c>
      <c r="F31" s="115">
        <v>115</v>
      </c>
      <c r="G31" s="115">
        <v>120</v>
      </c>
      <c r="H31" s="141">
        <v>120</v>
      </c>
      <c r="I31" s="116">
        <v>112</v>
      </c>
      <c r="J31" s="117">
        <v>93.333333333333329</v>
      </c>
    </row>
    <row r="32" spans="1:15" s="111" customFormat="1" ht="24.95" customHeight="1" x14ac:dyDescent="0.2">
      <c r="A32" s="194"/>
      <c r="B32" s="205" t="s">
        <v>170</v>
      </c>
      <c r="C32" s="114">
        <v>0</v>
      </c>
      <c r="D32" s="116">
        <v>0</v>
      </c>
      <c r="E32" s="115">
        <v>0</v>
      </c>
      <c r="F32" s="115">
        <v>0</v>
      </c>
      <c r="G32" s="115" t="s">
        <v>488</v>
      </c>
      <c r="H32" s="141">
        <v>0</v>
      </c>
      <c r="I32" s="116">
        <v>0</v>
      </c>
      <c r="J32" s="117">
        <v>0</v>
      </c>
    </row>
    <row r="33" spans="1:10" s="111" customFormat="1" ht="24.95" customHeight="1" x14ac:dyDescent="0.2">
      <c r="A33" s="206" t="s">
        <v>171</v>
      </c>
      <c r="B33" s="207"/>
      <c r="C33" s="290"/>
      <c r="D33" s="116"/>
      <c r="E33" s="115"/>
      <c r="F33" s="115"/>
      <c r="G33" s="115"/>
      <c r="H33" s="141"/>
      <c r="I33" s="138"/>
      <c r="J33" s="139"/>
    </row>
    <row r="34" spans="1:10" s="111" customFormat="1" ht="24.95" customHeight="1" x14ac:dyDescent="0.2">
      <c r="A34" s="291" t="s">
        <v>133</v>
      </c>
      <c r="B34" s="292" t="s">
        <v>134</v>
      </c>
      <c r="C34" s="114">
        <v>1.8406521167499343</v>
      </c>
      <c r="D34" s="116">
        <v>70</v>
      </c>
      <c r="E34" s="115">
        <v>92</v>
      </c>
      <c r="F34" s="115">
        <v>136</v>
      </c>
      <c r="G34" s="115">
        <v>92</v>
      </c>
      <c r="H34" s="141">
        <v>85</v>
      </c>
      <c r="I34" s="116">
        <v>-15</v>
      </c>
      <c r="J34" s="117">
        <v>-17.647058823529413</v>
      </c>
    </row>
    <row r="35" spans="1:10" s="111" customFormat="1" ht="24.95" customHeight="1" x14ac:dyDescent="0.2">
      <c r="A35" s="293" t="s">
        <v>172</v>
      </c>
      <c r="B35" s="294" t="s">
        <v>173</v>
      </c>
      <c r="C35" s="114">
        <v>27.846437023402576</v>
      </c>
      <c r="D35" s="116">
        <v>1059</v>
      </c>
      <c r="E35" s="115">
        <v>1349</v>
      </c>
      <c r="F35" s="115">
        <v>925</v>
      </c>
      <c r="G35" s="115">
        <v>1334</v>
      </c>
      <c r="H35" s="141">
        <v>937</v>
      </c>
      <c r="I35" s="116">
        <v>122</v>
      </c>
      <c r="J35" s="117">
        <v>13.020277481323372</v>
      </c>
    </row>
    <row r="36" spans="1:10" s="111" customFormat="1" ht="24.95" customHeight="1" x14ac:dyDescent="0.2">
      <c r="A36" s="295" t="s">
        <v>174</v>
      </c>
      <c r="B36" s="296" t="s">
        <v>175</v>
      </c>
      <c r="C36" s="126">
        <v>70.312910859847491</v>
      </c>
      <c r="D36" s="144">
        <v>2674</v>
      </c>
      <c r="E36" s="145">
        <v>3104</v>
      </c>
      <c r="F36" s="145">
        <v>2811</v>
      </c>
      <c r="G36" s="145">
        <v>3603</v>
      </c>
      <c r="H36" s="146">
        <v>2917</v>
      </c>
      <c r="I36" s="144">
        <v>-243</v>
      </c>
      <c r="J36" s="147">
        <v>-8.3304765169694885</v>
      </c>
    </row>
    <row r="37" spans="1:10" s="324" customFormat="1" ht="11.25" customHeight="1" x14ac:dyDescent="0.15">
      <c r="A37" s="322"/>
      <c r="B37" s="323"/>
      <c r="C37" s="323"/>
      <c r="D37" s="150"/>
      <c r="E37" s="150"/>
      <c r="F37" s="150"/>
      <c r="G37" s="150"/>
      <c r="H37" s="150"/>
      <c r="I37" s="150"/>
      <c r="J37" s="218" t="s">
        <v>46</v>
      </c>
    </row>
    <row r="38" spans="1:10" s="288" customFormat="1" ht="12.75" customHeight="1" x14ac:dyDescent="0.15">
      <c r="A38" s="215" t="s">
        <v>123</v>
      </c>
      <c r="B38" s="297"/>
      <c r="C38" s="297"/>
      <c r="D38" s="297"/>
      <c r="E38" s="297"/>
      <c r="F38" s="297"/>
      <c r="G38" s="297"/>
      <c r="H38" s="297"/>
      <c r="I38" s="297"/>
      <c r="J38" s="297"/>
    </row>
    <row r="39" spans="1:10" ht="18.75" customHeight="1" x14ac:dyDescent="0.2">
      <c r="A39" s="652" t="s">
        <v>369</v>
      </c>
      <c r="B39" s="653"/>
      <c r="C39" s="653"/>
      <c r="D39" s="653"/>
      <c r="E39" s="653"/>
      <c r="F39" s="653"/>
      <c r="G39" s="653"/>
      <c r="H39" s="653"/>
      <c r="I39" s="653"/>
      <c r="J39" s="653"/>
    </row>
    <row r="40" spans="1:10" ht="31.5" customHeight="1" x14ac:dyDescent="0.2">
      <c r="A40" s="614" t="s">
        <v>226</v>
      </c>
      <c r="B40" s="614"/>
      <c r="C40" s="614"/>
      <c r="D40" s="614"/>
      <c r="E40" s="614"/>
      <c r="F40" s="614"/>
      <c r="G40" s="614"/>
      <c r="H40" s="614"/>
      <c r="I40" s="614"/>
      <c r="J40" s="614"/>
    </row>
    <row r="41" spans="1:10" ht="12.75" customHeight="1" x14ac:dyDescent="0.2">
      <c r="A41" s="245"/>
      <c r="B41" s="183"/>
      <c r="C41" s="246"/>
      <c r="D41" s="247"/>
      <c r="E41" s="247"/>
      <c r="F41" s="247"/>
      <c r="G41" s="247"/>
      <c r="H41" s="247"/>
      <c r="I41" s="247"/>
      <c r="J41" s="248"/>
    </row>
    <row r="42" spans="1:10" ht="15.95" customHeight="1" x14ac:dyDescent="0.2">
      <c r="B42" s="111"/>
    </row>
    <row r="87" spans="1:1" ht="15.95" customHeight="1" x14ac:dyDescent="0.2">
      <c r="A87" s="407"/>
    </row>
  </sheetData>
  <mergeCells count="15">
    <mergeCell ref="A11:B11"/>
    <mergeCell ref="A39:J39"/>
    <mergeCell ref="A40:J40"/>
    <mergeCell ref="A3:J3"/>
    <mergeCell ref="A4:J4"/>
    <mergeCell ref="A5:D5"/>
    <mergeCell ref="A7:B9"/>
    <mergeCell ref="C7:C10"/>
    <mergeCell ref="D7:H7"/>
    <mergeCell ref="I7:J8"/>
    <mergeCell ref="D8:D9"/>
    <mergeCell ref="E8:E9"/>
    <mergeCell ref="F8:F9"/>
    <mergeCell ref="G8:G9"/>
    <mergeCell ref="H8:H9"/>
  </mergeCells>
  <printOptions horizontalCentered="1"/>
  <pageMargins left="0.7" right="0.7" top="0.75" bottom="0.75" header="0.3" footer="0.3"/>
  <pageSetup paperSize="9" scale="6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Q88"/>
  <sheetViews>
    <sheetView showGridLines="0" zoomScaleNormal="100" workbookViewId="0"/>
  </sheetViews>
  <sheetFormatPr baseColWidth="10" defaultColWidth="7.75" defaultRowHeight="15.95" customHeight="1" x14ac:dyDescent="0.2"/>
  <cols>
    <col min="1" max="1" width="5.875" style="98" customWidth="1"/>
    <col min="2" max="2" width="26" style="98" customWidth="1"/>
    <col min="3" max="3" width="5.875" style="98" customWidth="1"/>
    <col min="4" max="4" width="8.5" style="156" customWidth="1"/>
    <col min="5" max="10" width="8.5" style="157" customWidth="1"/>
    <col min="11" max="11" width="8.5" style="158" customWidth="1"/>
    <col min="12" max="12" width="1.875" style="98" customWidth="1"/>
    <col min="13" max="16384" width="7.75" style="98"/>
  </cols>
  <sheetData>
    <row r="1" spans="1:17" s="92" customFormat="1" ht="36.75" customHeight="1" x14ac:dyDescent="0.2">
      <c r="A1" s="89"/>
      <c r="B1" s="90"/>
      <c r="C1" s="90"/>
      <c r="D1" s="91"/>
      <c r="E1" s="91"/>
      <c r="F1" s="91"/>
      <c r="G1" s="91"/>
      <c r="H1" s="90"/>
      <c r="I1" s="90"/>
      <c r="J1" s="90"/>
      <c r="K1" s="15" t="s">
        <v>6</v>
      </c>
    </row>
    <row r="2" spans="1:17" s="92" customFormat="1" ht="6.2" customHeight="1" x14ac:dyDescent="0.2">
      <c r="A2" s="93"/>
      <c r="B2" s="94"/>
      <c r="C2" s="94"/>
      <c r="D2" s="94"/>
      <c r="E2" s="94"/>
      <c r="F2" s="94"/>
      <c r="G2" s="94"/>
      <c r="H2" s="94"/>
      <c r="I2" s="94"/>
      <c r="J2" s="94"/>
      <c r="K2" s="94"/>
    </row>
    <row r="3" spans="1:17" s="95" customFormat="1" ht="24.95" customHeight="1" x14ac:dyDescent="0.2">
      <c r="A3" s="569" t="s">
        <v>370</v>
      </c>
      <c r="B3" s="570"/>
      <c r="C3" s="570"/>
      <c r="D3" s="570"/>
      <c r="E3" s="570"/>
      <c r="F3" s="570"/>
      <c r="G3" s="570"/>
      <c r="H3" s="570"/>
      <c r="I3" s="570"/>
      <c r="J3" s="570"/>
      <c r="K3" s="570"/>
    </row>
    <row r="4" spans="1:17" s="95" customFormat="1" ht="12" customHeight="1" x14ac:dyDescent="0.2">
      <c r="A4" s="571" t="s">
        <v>93</v>
      </c>
      <c r="B4" s="571"/>
      <c r="C4" s="571"/>
      <c r="D4" s="571"/>
      <c r="E4" s="571"/>
      <c r="F4" s="571"/>
      <c r="G4" s="571"/>
      <c r="H4" s="571"/>
      <c r="I4" s="571"/>
      <c r="J4" s="571"/>
      <c r="K4" s="571"/>
    </row>
    <row r="5" spans="1:17" s="95" customFormat="1" ht="12" customHeight="1" x14ac:dyDescent="0.2">
      <c r="A5" s="572" t="s">
        <v>336</v>
      </c>
      <c r="B5" s="572"/>
      <c r="C5" s="572"/>
      <c r="D5" s="572"/>
      <c r="E5" s="572"/>
      <c r="F5" s="253"/>
      <c r="G5" s="253"/>
      <c r="H5" s="253"/>
      <c r="I5" s="253"/>
      <c r="J5" s="253"/>
      <c r="K5" s="253"/>
    </row>
    <row r="6" spans="1:17" s="95" customFormat="1" ht="11.25" customHeight="1" x14ac:dyDescent="0.2">
      <c r="A6" s="228"/>
      <c r="B6" s="229"/>
      <c r="C6" s="229"/>
      <c r="D6" s="229"/>
      <c r="E6" s="229"/>
      <c r="F6" s="229"/>
      <c r="G6" s="229"/>
      <c r="H6" s="229"/>
      <c r="I6" s="229"/>
      <c r="J6" s="229"/>
    </row>
    <row r="7" spans="1:17" s="92" customFormat="1" ht="24.95" customHeight="1" x14ac:dyDescent="0.2">
      <c r="A7" s="587" t="s">
        <v>333</v>
      </c>
      <c r="B7" s="576"/>
      <c r="C7" s="576"/>
      <c r="D7" s="581" t="s">
        <v>95</v>
      </c>
      <c r="E7" s="645" t="s">
        <v>371</v>
      </c>
      <c r="F7" s="646"/>
      <c r="G7" s="646"/>
      <c r="H7" s="646"/>
      <c r="I7" s="647"/>
      <c r="J7" s="587" t="s">
        <v>360</v>
      </c>
      <c r="K7" s="588"/>
      <c r="L7" s="97"/>
      <c r="M7" s="97"/>
      <c r="N7" s="97"/>
      <c r="O7" s="97"/>
      <c r="Q7" s="408"/>
    </row>
    <row r="8" spans="1:17" ht="21.75" customHeight="1" x14ac:dyDescent="0.2">
      <c r="A8" s="577"/>
      <c r="B8" s="578"/>
      <c r="C8" s="578"/>
      <c r="D8" s="582"/>
      <c r="E8" s="591" t="s">
        <v>336</v>
      </c>
      <c r="F8" s="591" t="s">
        <v>338</v>
      </c>
      <c r="G8" s="591" t="s">
        <v>339</v>
      </c>
      <c r="H8" s="591" t="s">
        <v>340</v>
      </c>
      <c r="I8" s="591" t="s">
        <v>341</v>
      </c>
      <c r="J8" s="589"/>
      <c r="K8" s="590"/>
    </row>
    <row r="9" spans="1:17" ht="12" customHeight="1" x14ac:dyDescent="0.2">
      <c r="A9" s="577"/>
      <c r="B9" s="578"/>
      <c r="C9" s="578"/>
      <c r="D9" s="582"/>
      <c r="E9" s="592"/>
      <c r="F9" s="592"/>
      <c r="G9" s="592"/>
      <c r="H9" s="592"/>
      <c r="I9" s="592"/>
      <c r="J9" s="99" t="s">
        <v>103</v>
      </c>
      <c r="K9" s="100" t="s">
        <v>104</v>
      </c>
    </row>
    <row r="10" spans="1:17" ht="12" customHeight="1" x14ac:dyDescent="0.2">
      <c r="A10" s="579"/>
      <c r="B10" s="580"/>
      <c r="C10" s="580"/>
      <c r="D10" s="583"/>
      <c r="E10" s="101">
        <v>1</v>
      </c>
      <c r="F10" s="101">
        <v>2</v>
      </c>
      <c r="G10" s="101">
        <v>3</v>
      </c>
      <c r="H10" s="101">
        <v>4</v>
      </c>
      <c r="I10" s="101">
        <v>5</v>
      </c>
      <c r="J10" s="101">
        <v>6</v>
      </c>
      <c r="K10" s="101">
        <v>7</v>
      </c>
    </row>
    <row r="11" spans="1:17" ht="18" customHeight="1" x14ac:dyDescent="0.2">
      <c r="A11" s="298" t="s">
        <v>105</v>
      </c>
      <c r="B11" s="299"/>
      <c r="C11" s="300"/>
      <c r="D11" s="263">
        <v>100</v>
      </c>
      <c r="E11" s="264">
        <v>3803</v>
      </c>
      <c r="F11" s="265">
        <v>4545</v>
      </c>
      <c r="G11" s="265">
        <v>3872</v>
      </c>
      <c r="H11" s="265">
        <v>5030</v>
      </c>
      <c r="I11" s="266">
        <v>3939</v>
      </c>
      <c r="J11" s="264">
        <v>-136</v>
      </c>
      <c r="K11" s="267">
        <v>-3.4526529576034526</v>
      </c>
    </row>
    <row r="12" spans="1:17" ht="18" customHeight="1" x14ac:dyDescent="0.2">
      <c r="A12" s="301" t="s">
        <v>229</v>
      </c>
      <c r="B12" s="302"/>
      <c r="C12" s="302"/>
      <c r="D12" s="303"/>
      <c r="E12" s="310"/>
      <c r="F12" s="310"/>
      <c r="G12" s="310"/>
      <c r="H12" s="310"/>
      <c r="I12" s="310"/>
      <c r="J12" s="325"/>
      <c r="K12" s="305"/>
    </row>
    <row r="13" spans="1:17" ht="15.95" customHeight="1" x14ac:dyDescent="0.2">
      <c r="A13" s="307" t="s">
        <v>230</v>
      </c>
      <c r="B13" s="308"/>
      <c r="C13" s="309"/>
      <c r="D13" s="114">
        <v>24.033657638706284</v>
      </c>
      <c r="E13" s="116">
        <v>914</v>
      </c>
      <c r="F13" s="115">
        <v>1077</v>
      </c>
      <c r="G13" s="115">
        <v>1067</v>
      </c>
      <c r="H13" s="115">
        <v>1393</v>
      </c>
      <c r="I13" s="141">
        <v>1028</v>
      </c>
      <c r="J13" s="116">
        <v>-114</v>
      </c>
      <c r="K13" s="117">
        <v>-11.089494163424124</v>
      </c>
    </row>
    <row r="14" spans="1:17" ht="15.95" customHeight="1" x14ac:dyDescent="0.2">
      <c r="A14" s="307" t="s">
        <v>231</v>
      </c>
      <c r="B14" s="308"/>
      <c r="C14" s="309"/>
      <c r="D14" s="114">
        <v>60.610044701551409</v>
      </c>
      <c r="E14" s="116">
        <v>2305</v>
      </c>
      <c r="F14" s="115">
        <v>2768</v>
      </c>
      <c r="G14" s="115">
        <v>2275</v>
      </c>
      <c r="H14" s="115">
        <v>2856</v>
      </c>
      <c r="I14" s="141">
        <v>2296</v>
      </c>
      <c r="J14" s="116">
        <v>9</v>
      </c>
      <c r="K14" s="117">
        <v>0.39198606271777003</v>
      </c>
    </row>
    <row r="15" spans="1:17" ht="15.95" customHeight="1" x14ac:dyDescent="0.2">
      <c r="A15" s="307" t="s">
        <v>232</v>
      </c>
      <c r="B15" s="308"/>
      <c r="C15" s="309"/>
      <c r="D15" s="114">
        <v>7.8885090717854327</v>
      </c>
      <c r="E15" s="116">
        <v>300</v>
      </c>
      <c r="F15" s="115">
        <v>316</v>
      </c>
      <c r="G15" s="115">
        <v>247</v>
      </c>
      <c r="H15" s="115">
        <v>364</v>
      </c>
      <c r="I15" s="141">
        <v>273</v>
      </c>
      <c r="J15" s="116">
        <v>27</v>
      </c>
      <c r="K15" s="117">
        <v>9.8901098901098905</v>
      </c>
    </row>
    <row r="16" spans="1:17" ht="15.95" customHeight="1" x14ac:dyDescent="0.2">
      <c r="A16" s="307" t="s">
        <v>233</v>
      </c>
      <c r="B16" s="308"/>
      <c r="C16" s="309"/>
      <c r="D16" s="114">
        <v>5.7060215619247963</v>
      </c>
      <c r="E16" s="116">
        <v>217</v>
      </c>
      <c r="F16" s="115">
        <v>335</v>
      </c>
      <c r="G16" s="115">
        <v>226</v>
      </c>
      <c r="H16" s="115">
        <v>323</v>
      </c>
      <c r="I16" s="141">
        <v>275</v>
      </c>
      <c r="J16" s="116">
        <v>-58</v>
      </c>
      <c r="K16" s="117">
        <v>-21.09090909090909</v>
      </c>
    </row>
    <row r="17" spans="1:11" ht="18" customHeight="1" x14ac:dyDescent="0.2">
      <c r="A17" s="301" t="s">
        <v>234</v>
      </c>
      <c r="B17" s="302"/>
      <c r="C17" s="302"/>
      <c r="D17" s="303"/>
      <c r="E17" s="310"/>
      <c r="F17" s="310"/>
      <c r="G17" s="310"/>
      <c r="H17" s="310"/>
      <c r="I17" s="310"/>
      <c r="J17" s="325"/>
      <c r="K17" s="305"/>
    </row>
    <row r="18" spans="1:11" ht="14.1" customHeight="1" x14ac:dyDescent="0.2">
      <c r="A18" s="307">
        <v>11</v>
      </c>
      <c r="B18" s="308" t="s">
        <v>235</v>
      </c>
      <c r="C18" s="309"/>
      <c r="D18" s="114">
        <v>1.6828819353142257</v>
      </c>
      <c r="E18" s="116">
        <v>64</v>
      </c>
      <c r="F18" s="115">
        <v>81</v>
      </c>
      <c r="G18" s="115">
        <v>141</v>
      </c>
      <c r="H18" s="115">
        <v>116</v>
      </c>
      <c r="I18" s="141">
        <v>48</v>
      </c>
      <c r="J18" s="116">
        <v>16</v>
      </c>
      <c r="K18" s="117">
        <v>33.333333333333336</v>
      </c>
    </row>
    <row r="19" spans="1:11" ht="14.1" customHeight="1" x14ac:dyDescent="0.2">
      <c r="A19" s="307" t="s">
        <v>236</v>
      </c>
      <c r="B19" s="308" t="s">
        <v>237</v>
      </c>
      <c r="C19" s="309"/>
      <c r="D19" s="114">
        <v>1.2095713910070998</v>
      </c>
      <c r="E19" s="116">
        <v>46</v>
      </c>
      <c r="F19" s="115">
        <v>52</v>
      </c>
      <c r="G19" s="115">
        <v>123</v>
      </c>
      <c r="H19" s="115">
        <v>93</v>
      </c>
      <c r="I19" s="141">
        <v>32</v>
      </c>
      <c r="J19" s="116">
        <v>14</v>
      </c>
      <c r="K19" s="117">
        <v>43.75</v>
      </c>
    </row>
    <row r="20" spans="1:11" ht="14.1" customHeight="1" x14ac:dyDescent="0.2">
      <c r="A20" s="307">
        <v>12</v>
      </c>
      <c r="B20" s="308" t="s">
        <v>238</v>
      </c>
      <c r="C20" s="309"/>
      <c r="D20" s="114">
        <v>0.6836707862214042</v>
      </c>
      <c r="E20" s="116">
        <v>26</v>
      </c>
      <c r="F20" s="115">
        <v>55</v>
      </c>
      <c r="G20" s="115">
        <v>92</v>
      </c>
      <c r="H20" s="115">
        <v>50</v>
      </c>
      <c r="I20" s="141">
        <v>34</v>
      </c>
      <c r="J20" s="116">
        <v>-8</v>
      </c>
      <c r="K20" s="117">
        <v>-23.529411764705884</v>
      </c>
    </row>
    <row r="21" spans="1:11" ht="14.1" customHeight="1" x14ac:dyDescent="0.2">
      <c r="A21" s="307">
        <v>21</v>
      </c>
      <c r="B21" s="308" t="s">
        <v>239</v>
      </c>
      <c r="C21" s="309"/>
      <c r="D21" s="114">
        <v>0.47331054430712594</v>
      </c>
      <c r="E21" s="116">
        <v>18</v>
      </c>
      <c r="F21" s="115">
        <v>18</v>
      </c>
      <c r="G21" s="115">
        <v>25</v>
      </c>
      <c r="H21" s="115">
        <v>24</v>
      </c>
      <c r="I21" s="141">
        <v>15</v>
      </c>
      <c r="J21" s="116">
        <v>3</v>
      </c>
      <c r="K21" s="117">
        <v>20</v>
      </c>
    </row>
    <row r="22" spans="1:11" ht="14.1" customHeight="1" x14ac:dyDescent="0.2">
      <c r="A22" s="307">
        <v>22</v>
      </c>
      <c r="B22" s="308" t="s">
        <v>240</v>
      </c>
      <c r="C22" s="309"/>
      <c r="D22" s="114">
        <v>2.7609781751249014</v>
      </c>
      <c r="E22" s="116">
        <v>105</v>
      </c>
      <c r="F22" s="115">
        <v>89</v>
      </c>
      <c r="G22" s="115">
        <v>93</v>
      </c>
      <c r="H22" s="115">
        <v>141</v>
      </c>
      <c r="I22" s="141">
        <v>125</v>
      </c>
      <c r="J22" s="116">
        <v>-20</v>
      </c>
      <c r="K22" s="117">
        <v>-16</v>
      </c>
    </row>
    <row r="23" spans="1:11" ht="14.1" customHeight="1" x14ac:dyDescent="0.2">
      <c r="A23" s="307">
        <v>23</v>
      </c>
      <c r="B23" s="308" t="s">
        <v>241</v>
      </c>
      <c r="C23" s="309"/>
      <c r="D23" s="114">
        <v>0.57849066526426507</v>
      </c>
      <c r="E23" s="116">
        <v>22</v>
      </c>
      <c r="F23" s="115">
        <v>36</v>
      </c>
      <c r="G23" s="115">
        <v>22</v>
      </c>
      <c r="H23" s="115">
        <v>39</v>
      </c>
      <c r="I23" s="141">
        <v>33</v>
      </c>
      <c r="J23" s="116">
        <v>-11</v>
      </c>
      <c r="K23" s="117">
        <v>-33.333333333333336</v>
      </c>
    </row>
    <row r="24" spans="1:11" ht="14.1" customHeight="1" x14ac:dyDescent="0.2">
      <c r="A24" s="307">
        <v>24</v>
      </c>
      <c r="B24" s="308" t="s">
        <v>242</v>
      </c>
      <c r="C24" s="309"/>
      <c r="D24" s="114">
        <v>6.6789376807783327</v>
      </c>
      <c r="E24" s="116">
        <v>254</v>
      </c>
      <c r="F24" s="115">
        <v>387</v>
      </c>
      <c r="G24" s="115">
        <v>238</v>
      </c>
      <c r="H24" s="115">
        <v>349</v>
      </c>
      <c r="I24" s="141">
        <v>289</v>
      </c>
      <c r="J24" s="116">
        <v>-35</v>
      </c>
      <c r="K24" s="117">
        <v>-12.110726643598616</v>
      </c>
    </row>
    <row r="25" spans="1:11" ht="14.1" customHeight="1" x14ac:dyDescent="0.2">
      <c r="A25" s="307">
        <v>25</v>
      </c>
      <c r="B25" s="308" t="s">
        <v>243</v>
      </c>
      <c r="C25" s="309"/>
      <c r="D25" s="114">
        <v>6.5737575598211935</v>
      </c>
      <c r="E25" s="116">
        <v>250</v>
      </c>
      <c r="F25" s="115">
        <v>249</v>
      </c>
      <c r="G25" s="115">
        <v>196</v>
      </c>
      <c r="H25" s="115">
        <v>234</v>
      </c>
      <c r="I25" s="141">
        <v>219</v>
      </c>
      <c r="J25" s="116">
        <v>31</v>
      </c>
      <c r="K25" s="117">
        <v>14.155251141552512</v>
      </c>
    </row>
    <row r="26" spans="1:11" ht="14.1" customHeight="1" x14ac:dyDescent="0.2">
      <c r="A26" s="307">
        <v>26</v>
      </c>
      <c r="B26" s="308" t="s">
        <v>244</v>
      </c>
      <c r="C26" s="309"/>
      <c r="D26" s="114">
        <v>2.4454378122534841</v>
      </c>
      <c r="E26" s="116">
        <v>93</v>
      </c>
      <c r="F26" s="115">
        <v>123</v>
      </c>
      <c r="G26" s="115">
        <v>77</v>
      </c>
      <c r="H26" s="115">
        <v>110</v>
      </c>
      <c r="I26" s="141">
        <v>99</v>
      </c>
      <c r="J26" s="116">
        <v>-6</v>
      </c>
      <c r="K26" s="117">
        <v>-6.0606060606060606</v>
      </c>
    </row>
    <row r="27" spans="1:11" ht="14.1" customHeight="1" x14ac:dyDescent="0.2">
      <c r="A27" s="307">
        <v>27</v>
      </c>
      <c r="B27" s="308" t="s">
        <v>245</v>
      </c>
      <c r="C27" s="309"/>
      <c r="D27" s="114">
        <v>2.1036024191427822</v>
      </c>
      <c r="E27" s="116">
        <v>80</v>
      </c>
      <c r="F27" s="115">
        <v>79</v>
      </c>
      <c r="G27" s="115">
        <v>49</v>
      </c>
      <c r="H27" s="115">
        <v>80</v>
      </c>
      <c r="I27" s="141">
        <v>94</v>
      </c>
      <c r="J27" s="116">
        <v>-14</v>
      </c>
      <c r="K27" s="117">
        <v>-14.893617021276595</v>
      </c>
    </row>
    <row r="28" spans="1:11" ht="14.1" customHeight="1" x14ac:dyDescent="0.2">
      <c r="A28" s="307">
        <v>28</v>
      </c>
      <c r="B28" s="308" t="s">
        <v>246</v>
      </c>
      <c r="C28" s="309"/>
      <c r="D28" s="114">
        <v>0.26295030239284778</v>
      </c>
      <c r="E28" s="116">
        <v>10</v>
      </c>
      <c r="F28" s="115">
        <v>13</v>
      </c>
      <c r="G28" s="115">
        <v>5</v>
      </c>
      <c r="H28" s="115">
        <v>9</v>
      </c>
      <c r="I28" s="141">
        <v>9</v>
      </c>
      <c r="J28" s="116">
        <v>1</v>
      </c>
      <c r="K28" s="117">
        <v>11.111111111111111</v>
      </c>
    </row>
    <row r="29" spans="1:11" ht="14.1" customHeight="1" x14ac:dyDescent="0.2">
      <c r="A29" s="307">
        <v>29</v>
      </c>
      <c r="B29" s="308" t="s">
        <v>247</v>
      </c>
      <c r="C29" s="309"/>
      <c r="D29" s="114">
        <v>2.3665527215356299</v>
      </c>
      <c r="E29" s="116">
        <v>90</v>
      </c>
      <c r="F29" s="115">
        <v>145</v>
      </c>
      <c r="G29" s="115">
        <v>136</v>
      </c>
      <c r="H29" s="115">
        <v>152</v>
      </c>
      <c r="I29" s="141">
        <v>129</v>
      </c>
      <c r="J29" s="116">
        <v>-39</v>
      </c>
      <c r="K29" s="117">
        <v>-30.232558139534884</v>
      </c>
    </row>
    <row r="30" spans="1:11" ht="14.1" customHeight="1" x14ac:dyDescent="0.2">
      <c r="A30" s="307" t="s">
        <v>248</v>
      </c>
      <c r="B30" s="308" t="s">
        <v>249</v>
      </c>
      <c r="C30" s="309"/>
      <c r="D30" s="114">
        <v>0.76255587693925853</v>
      </c>
      <c r="E30" s="116">
        <v>29</v>
      </c>
      <c r="F30" s="115" t="s">
        <v>488</v>
      </c>
      <c r="G30" s="115">
        <v>46</v>
      </c>
      <c r="H30" s="115">
        <v>51</v>
      </c>
      <c r="I30" s="141">
        <v>34</v>
      </c>
      <c r="J30" s="116">
        <v>-5</v>
      </c>
      <c r="K30" s="117">
        <v>-14.705882352941176</v>
      </c>
    </row>
    <row r="31" spans="1:11" ht="14.1" customHeight="1" x14ac:dyDescent="0.2">
      <c r="A31" s="307" t="s">
        <v>250</v>
      </c>
      <c r="B31" s="308" t="s">
        <v>251</v>
      </c>
      <c r="C31" s="309"/>
      <c r="D31" s="114">
        <v>1.6039968445963713</v>
      </c>
      <c r="E31" s="116">
        <v>61</v>
      </c>
      <c r="F31" s="115">
        <v>74</v>
      </c>
      <c r="G31" s="115">
        <v>90</v>
      </c>
      <c r="H31" s="115">
        <v>101</v>
      </c>
      <c r="I31" s="141">
        <v>95</v>
      </c>
      <c r="J31" s="116">
        <v>-34</v>
      </c>
      <c r="K31" s="117">
        <v>-35.789473684210527</v>
      </c>
    </row>
    <row r="32" spans="1:11" ht="14.1" customHeight="1" x14ac:dyDescent="0.2">
      <c r="A32" s="307">
        <v>31</v>
      </c>
      <c r="B32" s="308" t="s">
        <v>252</v>
      </c>
      <c r="C32" s="309"/>
      <c r="D32" s="114">
        <v>0.26295030239284778</v>
      </c>
      <c r="E32" s="116">
        <v>10</v>
      </c>
      <c r="F32" s="115">
        <v>12</v>
      </c>
      <c r="G32" s="115">
        <v>9</v>
      </c>
      <c r="H32" s="115">
        <v>11</v>
      </c>
      <c r="I32" s="141">
        <v>11</v>
      </c>
      <c r="J32" s="116">
        <v>-1</v>
      </c>
      <c r="K32" s="117">
        <v>-9.0909090909090917</v>
      </c>
    </row>
    <row r="33" spans="1:11" ht="14.1" customHeight="1" x14ac:dyDescent="0.2">
      <c r="A33" s="307">
        <v>32</v>
      </c>
      <c r="B33" s="308" t="s">
        <v>253</v>
      </c>
      <c r="C33" s="309"/>
      <c r="D33" s="114">
        <v>3.8127793846962925</v>
      </c>
      <c r="E33" s="116">
        <v>145</v>
      </c>
      <c r="F33" s="115">
        <v>151</v>
      </c>
      <c r="G33" s="115">
        <v>176</v>
      </c>
      <c r="H33" s="115">
        <v>168</v>
      </c>
      <c r="I33" s="141">
        <v>124</v>
      </c>
      <c r="J33" s="116">
        <v>21</v>
      </c>
      <c r="K33" s="117">
        <v>16.93548387096774</v>
      </c>
    </row>
    <row r="34" spans="1:11" ht="14.1" customHeight="1" x14ac:dyDescent="0.2">
      <c r="A34" s="307">
        <v>33</v>
      </c>
      <c r="B34" s="308" t="s">
        <v>254</v>
      </c>
      <c r="C34" s="309"/>
      <c r="D34" s="114">
        <v>0.99921114909282149</v>
      </c>
      <c r="E34" s="116">
        <v>38</v>
      </c>
      <c r="F34" s="115">
        <v>57</v>
      </c>
      <c r="G34" s="115">
        <v>88</v>
      </c>
      <c r="H34" s="115">
        <v>59</v>
      </c>
      <c r="I34" s="141">
        <v>38</v>
      </c>
      <c r="J34" s="116">
        <v>0</v>
      </c>
      <c r="K34" s="117">
        <v>0</v>
      </c>
    </row>
    <row r="35" spans="1:11" ht="14.1" customHeight="1" x14ac:dyDescent="0.2">
      <c r="A35" s="307">
        <v>34</v>
      </c>
      <c r="B35" s="308" t="s">
        <v>255</v>
      </c>
      <c r="C35" s="309"/>
      <c r="D35" s="114">
        <v>1.8932421772285037</v>
      </c>
      <c r="E35" s="116">
        <v>72</v>
      </c>
      <c r="F35" s="115">
        <v>128</v>
      </c>
      <c r="G35" s="115">
        <v>92</v>
      </c>
      <c r="H35" s="115">
        <v>117</v>
      </c>
      <c r="I35" s="141">
        <v>103</v>
      </c>
      <c r="J35" s="116">
        <v>-31</v>
      </c>
      <c r="K35" s="117">
        <v>-30.097087378640776</v>
      </c>
    </row>
    <row r="36" spans="1:11" ht="14.1" customHeight="1" x14ac:dyDescent="0.2">
      <c r="A36" s="307">
        <v>41</v>
      </c>
      <c r="B36" s="308" t="s">
        <v>256</v>
      </c>
      <c r="C36" s="309"/>
      <c r="D36" s="114">
        <v>1.4199316329213778</v>
      </c>
      <c r="E36" s="116">
        <v>54</v>
      </c>
      <c r="F36" s="115">
        <v>85</v>
      </c>
      <c r="G36" s="115">
        <v>49</v>
      </c>
      <c r="H36" s="115">
        <v>86</v>
      </c>
      <c r="I36" s="141">
        <v>92</v>
      </c>
      <c r="J36" s="116">
        <v>-38</v>
      </c>
      <c r="K36" s="117">
        <v>-41.304347826086953</v>
      </c>
    </row>
    <row r="37" spans="1:11" ht="14.1" customHeight="1" x14ac:dyDescent="0.2">
      <c r="A37" s="307">
        <v>42</v>
      </c>
      <c r="B37" s="308" t="s">
        <v>257</v>
      </c>
      <c r="C37" s="309"/>
      <c r="D37" s="114" t="s">
        <v>488</v>
      </c>
      <c r="E37" s="116" t="s">
        <v>488</v>
      </c>
      <c r="F37" s="115" t="s">
        <v>488</v>
      </c>
      <c r="G37" s="115" t="s">
        <v>488</v>
      </c>
      <c r="H37" s="115">
        <v>4</v>
      </c>
      <c r="I37" s="141" t="s">
        <v>488</v>
      </c>
      <c r="J37" s="116" t="s">
        <v>488</v>
      </c>
      <c r="K37" s="117" t="s">
        <v>488</v>
      </c>
    </row>
    <row r="38" spans="1:11" ht="14.1" customHeight="1" x14ac:dyDescent="0.2">
      <c r="A38" s="307">
        <v>43</v>
      </c>
      <c r="B38" s="308" t="s">
        <v>258</v>
      </c>
      <c r="C38" s="309"/>
      <c r="D38" s="114">
        <v>0.36813042334998686</v>
      </c>
      <c r="E38" s="116">
        <v>14</v>
      </c>
      <c r="F38" s="115">
        <v>15</v>
      </c>
      <c r="G38" s="115">
        <v>14</v>
      </c>
      <c r="H38" s="115">
        <v>14</v>
      </c>
      <c r="I38" s="141">
        <v>13</v>
      </c>
      <c r="J38" s="116">
        <v>1</v>
      </c>
      <c r="K38" s="117">
        <v>7.6923076923076925</v>
      </c>
    </row>
    <row r="39" spans="1:11" ht="14.1" customHeight="1" x14ac:dyDescent="0.2">
      <c r="A39" s="307">
        <v>51</v>
      </c>
      <c r="B39" s="308" t="s">
        <v>259</v>
      </c>
      <c r="C39" s="309"/>
      <c r="D39" s="114">
        <v>9.8080462792532206</v>
      </c>
      <c r="E39" s="116">
        <v>373</v>
      </c>
      <c r="F39" s="115">
        <v>349</v>
      </c>
      <c r="G39" s="115">
        <v>352</v>
      </c>
      <c r="H39" s="115">
        <v>407</v>
      </c>
      <c r="I39" s="141">
        <v>355</v>
      </c>
      <c r="J39" s="116">
        <v>18</v>
      </c>
      <c r="K39" s="117">
        <v>5.070422535211268</v>
      </c>
    </row>
    <row r="40" spans="1:11" ht="14.1" customHeight="1" x14ac:dyDescent="0.2">
      <c r="A40" s="307" t="s">
        <v>260</v>
      </c>
      <c r="B40" s="308" t="s">
        <v>261</v>
      </c>
      <c r="C40" s="309"/>
      <c r="D40" s="114">
        <v>9.229555613988957</v>
      </c>
      <c r="E40" s="116">
        <v>351</v>
      </c>
      <c r="F40" s="115">
        <v>324</v>
      </c>
      <c r="G40" s="115">
        <v>320</v>
      </c>
      <c r="H40" s="115">
        <v>382</v>
      </c>
      <c r="I40" s="141">
        <v>330</v>
      </c>
      <c r="J40" s="116">
        <v>21</v>
      </c>
      <c r="K40" s="117">
        <v>6.3636363636363633</v>
      </c>
    </row>
    <row r="41" spans="1:11" ht="14.1" customHeight="1" x14ac:dyDescent="0.2">
      <c r="A41" s="307"/>
      <c r="B41" s="308" t="s">
        <v>262</v>
      </c>
      <c r="C41" s="309"/>
      <c r="D41" s="114">
        <v>8.3355245858532729</v>
      </c>
      <c r="E41" s="116">
        <v>317</v>
      </c>
      <c r="F41" s="115">
        <v>287</v>
      </c>
      <c r="G41" s="115">
        <v>283</v>
      </c>
      <c r="H41" s="115">
        <v>349</v>
      </c>
      <c r="I41" s="141">
        <v>290</v>
      </c>
      <c r="J41" s="116">
        <v>27</v>
      </c>
      <c r="K41" s="117">
        <v>9.3103448275862064</v>
      </c>
    </row>
    <row r="42" spans="1:11" ht="14.1" customHeight="1" x14ac:dyDescent="0.2">
      <c r="A42" s="307">
        <v>52</v>
      </c>
      <c r="B42" s="308" t="s">
        <v>263</v>
      </c>
      <c r="C42" s="309"/>
      <c r="D42" s="114">
        <v>6.1530370759926374</v>
      </c>
      <c r="E42" s="116">
        <v>234</v>
      </c>
      <c r="F42" s="115">
        <v>260</v>
      </c>
      <c r="G42" s="115">
        <v>279</v>
      </c>
      <c r="H42" s="115">
        <v>252</v>
      </c>
      <c r="I42" s="141">
        <v>211</v>
      </c>
      <c r="J42" s="116">
        <v>23</v>
      </c>
      <c r="K42" s="117">
        <v>10.900473933649289</v>
      </c>
    </row>
    <row r="43" spans="1:11" ht="14.1" customHeight="1" x14ac:dyDescent="0.2">
      <c r="A43" s="307" t="s">
        <v>264</v>
      </c>
      <c r="B43" s="308" t="s">
        <v>265</v>
      </c>
      <c r="C43" s="309"/>
      <c r="D43" s="114">
        <v>5.6534315014462271</v>
      </c>
      <c r="E43" s="116">
        <v>215</v>
      </c>
      <c r="F43" s="115">
        <v>223</v>
      </c>
      <c r="G43" s="115">
        <v>231</v>
      </c>
      <c r="H43" s="115">
        <v>208</v>
      </c>
      <c r="I43" s="141">
        <v>185</v>
      </c>
      <c r="J43" s="116">
        <v>30</v>
      </c>
      <c r="K43" s="117">
        <v>16.216216216216218</v>
      </c>
    </row>
    <row r="44" spans="1:11" ht="14.1" customHeight="1" x14ac:dyDescent="0.2">
      <c r="A44" s="307">
        <v>53</v>
      </c>
      <c r="B44" s="308" t="s">
        <v>266</v>
      </c>
      <c r="C44" s="309"/>
      <c r="D44" s="114">
        <v>0.97291611885353668</v>
      </c>
      <c r="E44" s="116">
        <v>37</v>
      </c>
      <c r="F44" s="115">
        <v>45</v>
      </c>
      <c r="G44" s="115">
        <v>47</v>
      </c>
      <c r="H44" s="115">
        <v>33</v>
      </c>
      <c r="I44" s="141">
        <v>56</v>
      </c>
      <c r="J44" s="116">
        <v>-19</v>
      </c>
      <c r="K44" s="117">
        <v>-33.928571428571431</v>
      </c>
    </row>
    <row r="45" spans="1:11" ht="14.1" customHeight="1" x14ac:dyDescent="0.2">
      <c r="A45" s="307" t="s">
        <v>267</v>
      </c>
      <c r="B45" s="308" t="s">
        <v>268</v>
      </c>
      <c r="C45" s="309"/>
      <c r="D45" s="114">
        <v>0.94662108861425187</v>
      </c>
      <c r="E45" s="116">
        <v>36</v>
      </c>
      <c r="F45" s="115">
        <v>39</v>
      </c>
      <c r="G45" s="115">
        <v>43</v>
      </c>
      <c r="H45" s="115">
        <v>30</v>
      </c>
      <c r="I45" s="141">
        <v>53</v>
      </c>
      <c r="J45" s="116">
        <v>-17</v>
      </c>
      <c r="K45" s="117">
        <v>-32.075471698113205</v>
      </c>
    </row>
    <row r="46" spans="1:11" ht="14.1" customHeight="1" x14ac:dyDescent="0.2">
      <c r="A46" s="307">
        <v>54</v>
      </c>
      <c r="B46" s="308" t="s">
        <v>269</v>
      </c>
      <c r="C46" s="309"/>
      <c r="D46" s="114">
        <v>5.2590060478569551</v>
      </c>
      <c r="E46" s="116">
        <v>200</v>
      </c>
      <c r="F46" s="115">
        <v>150</v>
      </c>
      <c r="G46" s="115">
        <v>127</v>
      </c>
      <c r="H46" s="115">
        <v>133</v>
      </c>
      <c r="I46" s="141">
        <v>127</v>
      </c>
      <c r="J46" s="116">
        <v>73</v>
      </c>
      <c r="K46" s="117">
        <v>57.480314960629919</v>
      </c>
    </row>
    <row r="47" spans="1:11" ht="14.1" customHeight="1" x14ac:dyDescent="0.2">
      <c r="A47" s="307">
        <v>61</v>
      </c>
      <c r="B47" s="308" t="s">
        <v>270</v>
      </c>
      <c r="C47" s="309"/>
      <c r="D47" s="114">
        <v>1.0255061793321063</v>
      </c>
      <c r="E47" s="116">
        <v>39</v>
      </c>
      <c r="F47" s="115">
        <v>56</v>
      </c>
      <c r="G47" s="115">
        <v>37</v>
      </c>
      <c r="H47" s="115">
        <v>62</v>
      </c>
      <c r="I47" s="141">
        <v>49</v>
      </c>
      <c r="J47" s="116">
        <v>-10</v>
      </c>
      <c r="K47" s="117">
        <v>-20.408163265306122</v>
      </c>
    </row>
    <row r="48" spans="1:11" ht="14.1" customHeight="1" x14ac:dyDescent="0.2">
      <c r="A48" s="307">
        <v>62</v>
      </c>
      <c r="B48" s="308" t="s">
        <v>271</v>
      </c>
      <c r="C48" s="309"/>
      <c r="D48" s="114">
        <v>8.3618196160925589</v>
      </c>
      <c r="E48" s="116">
        <v>318</v>
      </c>
      <c r="F48" s="115">
        <v>360</v>
      </c>
      <c r="G48" s="115">
        <v>327</v>
      </c>
      <c r="H48" s="115">
        <v>461</v>
      </c>
      <c r="I48" s="141">
        <v>347</v>
      </c>
      <c r="J48" s="116">
        <v>-29</v>
      </c>
      <c r="K48" s="117">
        <v>-8.3573487031700289</v>
      </c>
    </row>
    <row r="49" spans="1:11" ht="14.1" customHeight="1" x14ac:dyDescent="0.2">
      <c r="A49" s="307">
        <v>63</v>
      </c>
      <c r="B49" s="308" t="s">
        <v>272</v>
      </c>
      <c r="C49" s="309"/>
      <c r="D49" s="114">
        <v>2.6295030239284776</v>
      </c>
      <c r="E49" s="116">
        <v>100</v>
      </c>
      <c r="F49" s="115">
        <v>182</v>
      </c>
      <c r="G49" s="115">
        <v>162</v>
      </c>
      <c r="H49" s="115">
        <v>154</v>
      </c>
      <c r="I49" s="141">
        <v>115</v>
      </c>
      <c r="J49" s="116">
        <v>-15</v>
      </c>
      <c r="K49" s="117">
        <v>-13.043478260869565</v>
      </c>
    </row>
    <row r="50" spans="1:11" ht="14.1" customHeight="1" x14ac:dyDescent="0.2">
      <c r="A50" s="307" t="s">
        <v>273</v>
      </c>
      <c r="B50" s="308" t="s">
        <v>274</v>
      </c>
      <c r="C50" s="309"/>
      <c r="D50" s="114">
        <v>0.36813042334998686</v>
      </c>
      <c r="E50" s="116">
        <v>14</v>
      </c>
      <c r="F50" s="115">
        <v>27</v>
      </c>
      <c r="G50" s="115">
        <v>24</v>
      </c>
      <c r="H50" s="115">
        <v>18</v>
      </c>
      <c r="I50" s="141">
        <v>14</v>
      </c>
      <c r="J50" s="116">
        <v>0</v>
      </c>
      <c r="K50" s="117">
        <v>0</v>
      </c>
    </row>
    <row r="51" spans="1:11" ht="14.1" customHeight="1" x14ac:dyDescent="0.2">
      <c r="A51" s="307" t="s">
        <v>275</v>
      </c>
      <c r="B51" s="308" t="s">
        <v>276</v>
      </c>
      <c r="C51" s="309"/>
      <c r="D51" s="114">
        <v>2.1561924796213514</v>
      </c>
      <c r="E51" s="116">
        <v>82</v>
      </c>
      <c r="F51" s="115">
        <v>143</v>
      </c>
      <c r="G51" s="115">
        <v>134</v>
      </c>
      <c r="H51" s="115">
        <v>123</v>
      </c>
      <c r="I51" s="141">
        <v>95</v>
      </c>
      <c r="J51" s="116">
        <v>-13</v>
      </c>
      <c r="K51" s="117">
        <v>-13.684210526315789</v>
      </c>
    </row>
    <row r="52" spans="1:11" ht="14.1" customHeight="1" x14ac:dyDescent="0.2">
      <c r="A52" s="307">
        <v>71</v>
      </c>
      <c r="B52" s="308" t="s">
        <v>277</v>
      </c>
      <c r="C52" s="309"/>
      <c r="D52" s="114">
        <v>5.9426768340783589</v>
      </c>
      <c r="E52" s="116">
        <v>226</v>
      </c>
      <c r="F52" s="115">
        <v>317</v>
      </c>
      <c r="G52" s="115">
        <v>220</v>
      </c>
      <c r="H52" s="115">
        <v>303</v>
      </c>
      <c r="I52" s="141">
        <v>240</v>
      </c>
      <c r="J52" s="116">
        <v>-14</v>
      </c>
      <c r="K52" s="117">
        <v>-5.833333333333333</v>
      </c>
    </row>
    <row r="53" spans="1:11" ht="14.1" customHeight="1" x14ac:dyDescent="0.2">
      <c r="A53" s="307" t="s">
        <v>278</v>
      </c>
      <c r="B53" s="308" t="s">
        <v>279</v>
      </c>
      <c r="C53" s="309"/>
      <c r="D53" s="114">
        <v>1.8932421772285037</v>
      </c>
      <c r="E53" s="116">
        <v>72</v>
      </c>
      <c r="F53" s="115">
        <v>128</v>
      </c>
      <c r="G53" s="115">
        <v>80</v>
      </c>
      <c r="H53" s="115">
        <v>112</v>
      </c>
      <c r="I53" s="141">
        <v>90</v>
      </c>
      <c r="J53" s="116">
        <v>-18</v>
      </c>
      <c r="K53" s="117">
        <v>-20</v>
      </c>
    </row>
    <row r="54" spans="1:11" ht="14.1" customHeight="1" x14ac:dyDescent="0.2">
      <c r="A54" s="307" t="s">
        <v>280</v>
      </c>
      <c r="B54" s="308" t="s">
        <v>281</v>
      </c>
      <c r="C54" s="309"/>
      <c r="D54" s="114">
        <v>3.2605837496713121</v>
      </c>
      <c r="E54" s="116">
        <v>124</v>
      </c>
      <c r="F54" s="115">
        <v>156</v>
      </c>
      <c r="G54" s="115">
        <v>118</v>
      </c>
      <c r="H54" s="115">
        <v>164</v>
      </c>
      <c r="I54" s="141">
        <v>131</v>
      </c>
      <c r="J54" s="116">
        <v>-7</v>
      </c>
      <c r="K54" s="117">
        <v>-5.343511450381679</v>
      </c>
    </row>
    <row r="55" spans="1:11" ht="14.1" customHeight="1" x14ac:dyDescent="0.2">
      <c r="A55" s="307">
        <v>72</v>
      </c>
      <c r="B55" s="308" t="s">
        <v>282</v>
      </c>
      <c r="C55" s="309"/>
      <c r="D55" s="114">
        <v>1.9195372074677886</v>
      </c>
      <c r="E55" s="116">
        <v>73</v>
      </c>
      <c r="F55" s="115">
        <v>49</v>
      </c>
      <c r="G55" s="115">
        <v>53</v>
      </c>
      <c r="H55" s="115">
        <v>61</v>
      </c>
      <c r="I55" s="141">
        <v>63</v>
      </c>
      <c r="J55" s="116">
        <v>10</v>
      </c>
      <c r="K55" s="117">
        <v>15.873015873015873</v>
      </c>
    </row>
    <row r="56" spans="1:11" ht="14.1" customHeight="1" x14ac:dyDescent="0.2">
      <c r="A56" s="307" t="s">
        <v>283</v>
      </c>
      <c r="B56" s="308" t="s">
        <v>284</v>
      </c>
      <c r="C56" s="309"/>
      <c r="D56" s="114">
        <v>0.73626084669997371</v>
      </c>
      <c r="E56" s="116">
        <v>28</v>
      </c>
      <c r="F56" s="115">
        <v>19</v>
      </c>
      <c r="G56" s="115">
        <v>20</v>
      </c>
      <c r="H56" s="115">
        <v>24</v>
      </c>
      <c r="I56" s="141">
        <v>23</v>
      </c>
      <c r="J56" s="116">
        <v>5</v>
      </c>
      <c r="K56" s="117">
        <v>21.739130434782609</v>
      </c>
    </row>
    <row r="57" spans="1:11" ht="14.1" customHeight="1" x14ac:dyDescent="0.2">
      <c r="A57" s="307" t="s">
        <v>285</v>
      </c>
      <c r="B57" s="308" t="s">
        <v>286</v>
      </c>
      <c r="C57" s="309"/>
      <c r="D57" s="114">
        <v>0.97291611885353668</v>
      </c>
      <c r="E57" s="116">
        <v>37</v>
      </c>
      <c r="F57" s="115">
        <v>25</v>
      </c>
      <c r="G57" s="115">
        <v>27</v>
      </c>
      <c r="H57" s="115">
        <v>31</v>
      </c>
      <c r="I57" s="141">
        <v>24</v>
      </c>
      <c r="J57" s="116">
        <v>13</v>
      </c>
      <c r="K57" s="117">
        <v>54.166666666666664</v>
      </c>
    </row>
    <row r="58" spans="1:11" ht="14.1" customHeight="1" x14ac:dyDescent="0.2">
      <c r="A58" s="307">
        <v>73</v>
      </c>
      <c r="B58" s="308" t="s">
        <v>287</v>
      </c>
      <c r="C58" s="309"/>
      <c r="D58" s="114">
        <v>1.3673415724428084</v>
      </c>
      <c r="E58" s="116">
        <v>52</v>
      </c>
      <c r="F58" s="115">
        <v>59</v>
      </c>
      <c r="G58" s="115">
        <v>41</v>
      </c>
      <c r="H58" s="115">
        <v>92</v>
      </c>
      <c r="I58" s="141">
        <v>50</v>
      </c>
      <c r="J58" s="116">
        <v>2</v>
      </c>
      <c r="K58" s="117">
        <v>4</v>
      </c>
    </row>
    <row r="59" spans="1:11" ht="14.1" customHeight="1" x14ac:dyDescent="0.2">
      <c r="A59" s="307" t="s">
        <v>288</v>
      </c>
      <c r="B59" s="308" t="s">
        <v>289</v>
      </c>
      <c r="C59" s="309"/>
      <c r="D59" s="114">
        <v>0.99921114909282149</v>
      </c>
      <c r="E59" s="116">
        <v>38</v>
      </c>
      <c r="F59" s="115">
        <v>57</v>
      </c>
      <c r="G59" s="115">
        <v>38</v>
      </c>
      <c r="H59" s="115">
        <v>74</v>
      </c>
      <c r="I59" s="141">
        <v>37</v>
      </c>
      <c r="J59" s="116">
        <v>1</v>
      </c>
      <c r="K59" s="117">
        <v>2.7027027027027026</v>
      </c>
    </row>
    <row r="60" spans="1:11" ht="14.1" customHeight="1" x14ac:dyDescent="0.2">
      <c r="A60" s="307">
        <v>81</v>
      </c>
      <c r="B60" s="308" t="s">
        <v>290</v>
      </c>
      <c r="C60" s="309"/>
      <c r="D60" s="114">
        <v>6.4948724691033393</v>
      </c>
      <c r="E60" s="116">
        <v>247</v>
      </c>
      <c r="F60" s="115">
        <v>321</v>
      </c>
      <c r="G60" s="115">
        <v>251</v>
      </c>
      <c r="H60" s="115">
        <v>312</v>
      </c>
      <c r="I60" s="141">
        <v>280</v>
      </c>
      <c r="J60" s="116">
        <v>-33</v>
      </c>
      <c r="K60" s="117">
        <v>-11.785714285714286</v>
      </c>
    </row>
    <row r="61" spans="1:11" ht="14.1" customHeight="1" x14ac:dyDescent="0.2">
      <c r="A61" s="307" t="s">
        <v>291</v>
      </c>
      <c r="B61" s="308" t="s">
        <v>292</v>
      </c>
      <c r="C61" s="309"/>
      <c r="D61" s="114">
        <v>1.7617670260320799</v>
      </c>
      <c r="E61" s="116">
        <v>67</v>
      </c>
      <c r="F61" s="115">
        <v>73</v>
      </c>
      <c r="G61" s="115">
        <v>54</v>
      </c>
      <c r="H61" s="115">
        <v>46</v>
      </c>
      <c r="I61" s="141">
        <v>72</v>
      </c>
      <c r="J61" s="116">
        <v>-5</v>
      </c>
      <c r="K61" s="117">
        <v>-6.9444444444444446</v>
      </c>
    </row>
    <row r="62" spans="1:11" ht="14.1" customHeight="1" x14ac:dyDescent="0.2">
      <c r="A62" s="307" t="s">
        <v>293</v>
      </c>
      <c r="B62" s="308" t="s">
        <v>294</v>
      </c>
      <c r="C62" s="309"/>
      <c r="D62" s="114">
        <v>2.6557980541677622</v>
      </c>
      <c r="E62" s="116">
        <v>101</v>
      </c>
      <c r="F62" s="115">
        <v>118</v>
      </c>
      <c r="G62" s="115">
        <v>104</v>
      </c>
      <c r="H62" s="115">
        <v>155</v>
      </c>
      <c r="I62" s="141">
        <v>114</v>
      </c>
      <c r="J62" s="116">
        <v>-13</v>
      </c>
      <c r="K62" s="117">
        <v>-11.403508771929825</v>
      </c>
    </row>
    <row r="63" spans="1:11" ht="14.1" customHeight="1" x14ac:dyDescent="0.2">
      <c r="A63" s="307"/>
      <c r="B63" s="308" t="s">
        <v>295</v>
      </c>
      <c r="C63" s="309"/>
      <c r="D63" s="114">
        <v>2.4191427820141995</v>
      </c>
      <c r="E63" s="116">
        <v>92</v>
      </c>
      <c r="F63" s="115">
        <v>100</v>
      </c>
      <c r="G63" s="115">
        <v>82</v>
      </c>
      <c r="H63" s="115">
        <v>120</v>
      </c>
      <c r="I63" s="141">
        <v>91</v>
      </c>
      <c r="J63" s="116">
        <v>1</v>
      </c>
      <c r="K63" s="117">
        <v>1.098901098901099</v>
      </c>
    </row>
    <row r="64" spans="1:11" ht="14.1" customHeight="1" x14ac:dyDescent="0.2">
      <c r="A64" s="307" t="s">
        <v>296</v>
      </c>
      <c r="B64" s="308" t="s">
        <v>297</v>
      </c>
      <c r="C64" s="309"/>
      <c r="D64" s="114">
        <v>0.60478569550354988</v>
      </c>
      <c r="E64" s="116">
        <v>23</v>
      </c>
      <c r="F64" s="115">
        <v>44</v>
      </c>
      <c r="G64" s="115">
        <v>28</v>
      </c>
      <c r="H64" s="115">
        <v>28</v>
      </c>
      <c r="I64" s="141">
        <v>26</v>
      </c>
      <c r="J64" s="116">
        <v>-3</v>
      </c>
      <c r="K64" s="117">
        <v>-11.538461538461538</v>
      </c>
    </row>
    <row r="65" spans="1:11" ht="14.1" customHeight="1" x14ac:dyDescent="0.2">
      <c r="A65" s="307" t="s">
        <v>298</v>
      </c>
      <c r="B65" s="308" t="s">
        <v>299</v>
      </c>
      <c r="C65" s="309"/>
      <c r="D65" s="114">
        <v>0.86773599789639755</v>
      </c>
      <c r="E65" s="116">
        <v>33</v>
      </c>
      <c r="F65" s="115">
        <v>41</v>
      </c>
      <c r="G65" s="115">
        <v>35</v>
      </c>
      <c r="H65" s="115">
        <v>55</v>
      </c>
      <c r="I65" s="141">
        <v>26</v>
      </c>
      <c r="J65" s="116">
        <v>7</v>
      </c>
      <c r="K65" s="117">
        <v>26.923076923076923</v>
      </c>
    </row>
    <row r="66" spans="1:11" ht="14.1" customHeight="1" x14ac:dyDescent="0.2">
      <c r="A66" s="307">
        <v>82</v>
      </c>
      <c r="B66" s="308" t="s">
        <v>300</v>
      </c>
      <c r="C66" s="309"/>
      <c r="D66" s="114">
        <v>4.5753352616355505</v>
      </c>
      <c r="E66" s="116">
        <v>174</v>
      </c>
      <c r="F66" s="115">
        <v>205</v>
      </c>
      <c r="G66" s="115">
        <v>162</v>
      </c>
      <c r="H66" s="115">
        <v>348</v>
      </c>
      <c r="I66" s="141">
        <v>202</v>
      </c>
      <c r="J66" s="116">
        <v>-28</v>
      </c>
      <c r="K66" s="117">
        <v>-13.861386138613861</v>
      </c>
    </row>
    <row r="67" spans="1:11" ht="14.1" customHeight="1" x14ac:dyDescent="0.2">
      <c r="A67" s="307" t="s">
        <v>301</v>
      </c>
      <c r="B67" s="308" t="s">
        <v>302</v>
      </c>
      <c r="C67" s="309"/>
      <c r="D67" s="114">
        <v>3.5761241125427294</v>
      </c>
      <c r="E67" s="116">
        <v>136</v>
      </c>
      <c r="F67" s="115">
        <v>150</v>
      </c>
      <c r="G67" s="115">
        <v>123</v>
      </c>
      <c r="H67" s="115">
        <v>196</v>
      </c>
      <c r="I67" s="141">
        <v>139</v>
      </c>
      <c r="J67" s="116">
        <v>-3</v>
      </c>
      <c r="K67" s="117">
        <v>-2.1582733812949639</v>
      </c>
    </row>
    <row r="68" spans="1:11" ht="14.1" customHeight="1" x14ac:dyDescent="0.2">
      <c r="A68" s="307" t="s">
        <v>303</v>
      </c>
      <c r="B68" s="308" t="s">
        <v>304</v>
      </c>
      <c r="C68" s="309"/>
      <c r="D68" s="114">
        <v>0.60478569550354988</v>
      </c>
      <c r="E68" s="116">
        <v>23</v>
      </c>
      <c r="F68" s="115">
        <v>34</v>
      </c>
      <c r="G68" s="115">
        <v>24</v>
      </c>
      <c r="H68" s="115">
        <v>43</v>
      </c>
      <c r="I68" s="141">
        <v>50</v>
      </c>
      <c r="J68" s="116">
        <v>-27</v>
      </c>
      <c r="K68" s="117">
        <v>-54</v>
      </c>
    </row>
    <row r="69" spans="1:11" ht="14.1" customHeight="1" x14ac:dyDescent="0.2">
      <c r="A69" s="307">
        <v>83</v>
      </c>
      <c r="B69" s="308" t="s">
        <v>305</v>
      </c>
      <c r="C69" s="309"/>
      <c r="D69" s="114">
        <v>5.8112016828819355</v>
      </c>
      <c r="E69" s="116">
        <v>221</v>
      </c>
      <c r="F69" s="115">
        <v>285</v>
      </c>
      <c r="G69" s="115">
        <v>158</v>
      </c>
      <c r="H69" s="115">
        <v>378</v>
      </c>
      <c r="I69" s="141">
        <v>203</v>
      </c>
      <c r="J69" s="116">
        <v>18</v>
      </c>
      <c r="K69" s="117">
        <v>8.8669950738916263</v>
      </c>
    </row>
    <row r="70" spans="1:11" ht="14.1" customHeight="1" x14ac:dyDescent="0.2">
      <c r="A70" s="307" t="s">
        <v>306</v>
      </c>
      <c r="B70" s="308" t="s">
        <v>307</v>
      </c>
      <c r="C70" s="309"/>
      <c r="D70" s="114">
        <v>5.2064159873783851</v>
      </c>
      <c r="E70" s="116">
        <v>198</v>
      </c>
      <c r="F70" s="115">
        <v>251</v>
      </c>
      <c r="G70" s="115">
        <v>143</v>
      </c>
      <c r="H70" s="115">
        <v>348</v>
      </c>
      <c r="I70" s="141">
        <v>172</v>
      </c>
      <c r="J70" s="116">
        <v>26</v>
      </c>
      <c r="K70" s="117">
        <v>15.116279069767442</v>
      </c>
    </row>
    <row r="71" spans="1:11" ht="14.1" customHeight="1" x14ac:dyDescent="0.2">
      <c r="A71" s="307"/>
      <c r="B71" s="308" t="s">
        <v>308</v>
      </c>
      <c r="C71" s="309"/>
      <c r="D71" s="114">
        <v>3.9705495661320009</v>
      </c>
      <c r="E71" s="116">
        <v>151</v>
      </c>
      <c r="F71" s="115">
        <v>163</v>
      </c>
      <c r="G71" s="115">
        <v>102</v>
      </c>
      <c r="H71" s="115">
        <v>164</v>
      </c>
      <c r="I71" s="141">
        <v>106</v>
      </c>
      <c r="J71" s="116">
        <v>45</v>
      </c>
      <c r="K71" s="117">
        <v>42.452830188679243</v>
      </c>
    </row>
    <row r="72" spans="1:11" ht="14.1" customHeight="1" x14ac:dyDescent="0.2">
      <c r="A72" s="307">
        <v>84</v>
      </c>
      <c r="B72" s="308" t="s">
        <v>309</v>
      </c>
      <c r="C72" s="309"/>
      <c r="D72" s="114">
        <v>1.288456481724954</v>
      </c>
      <c r="E72" s="116">
        <v>49</v>
      </c>
      <c r="F72" s="115">
        <v>78</v>
      </c>
      <c r="G72" s="115">
        <v>40</v>
      </c>
      <c r="H72" s="115">
        <v>98</v>
      </c>
      <c r="I72" s="141">
        <v>53</v>
      </c>
      <c r="J72" s="116">
        <v>-4</v>
      </c>
      <c r="K72" s="117">
        <v>-7.5471698113207548</v>
      </c>
    </row>
    <row r="73" spans="1:11" ht="14.1" customHeight="1" x14ac:dyDescent="0.2">
      <c r="A73" s="307" t="s">
        <v>310</v>
      </c>
      <c r="B73" s="308" t="s">
        <v>311</v>
      </c>
      <c r="C73" s="309"/>
      <c r="D73" s="114">
        <v>0.44701551406784118</v>
      </c>
      <c r="E73" s="116">
        <v>17</v>
      </c>
      <c r="F73" s="115">
        <v>33</v>
      </c>
      <c r="G73" s="115">
        <v>15</v>
      </c>
      <c r="H73" s="115">
        <v>49</v>
      </c>
      <c r="I73" s="141">
        <v>17</v>
      </c>
      <c r="J73" s="116">
        <v>0</v>
      </c>
      <c r="K73" s="117">
        <v>0</v>
      </c>
    </row>
    <row r="74" spans="1:11" ht="14.1" customHeight="1" x14ac:dyDescent="0.2">
      <c r="A74" s="307" t="s">
        <v>312</v>
      </c>
      <c r="B74" s="308" t="s">
        <v>313</v>
      </c>
      <c r="C74" s="309"/>
      <c r="D74" s="114">
        <v>0.31554036287141729</v>
      </c>
      <c r="E74" s="116">
        <v>12</v>
      </c>
      <c r="F74" s="115">
        <v>15</v>
      </c>
      <c r="G74" s="115">
        <v>8</v>
      </c>
      <c r="H74" s="115">
        <v>17</v>
      </c>
      <c r="I74" s="141">
        <v>11</v>
      </c>
      <c r="J74" s="116">
        <v>1</v>
      </c>
      <c r="K74" s="117">
        <v>9.0909090909090917</v>
      </c>
    </row>
    <row r="75" spans="1:11" ht="14.1" customHeight="1" x14ac:dyDescent="0.2">
      <c r="A75" s="307" t="s">
        <v>314</v>
      </c>
      <c r="B75" s="308" t="s">
        <v>315</v>
      </c>
      <c r="C75" s="309"/>
      <c r="D75" s="114">
        <v>0.21036024191427821</v>
      </c>
      <c r="E75" s="116">
        <v>8</v>
      </c>
      <c r="F75" s="115">
        <v>14</v>
      </c>
      <c r="G75" s="115">
        <v>4</v>
      </c>
      <c r="H75" s="115">
        <v>16</v>
      </c>
      <c r="I75" s="141">
        <v>17</v>
      </c>
      <c r="J75" s="116">
        <v>-9</v>
      </c>
      <c r="K75" s="117">
        <v>-52.941176470588232</v>
      </c>
    </row>
    <row r="76" spans="1:11" ht="14.1" customHeight="1" x14ac:dyDescent="0.2">
      <c r="A76" s="307">
        <v>91</v>
      </c>
      <c r="B76" s="308" t="s">
        <v>316</v>
      </c>
      <c r="C76" s="309"/>
      <c r="D76" s="114">
        <v>0.31554036287141729</v>
      </c>
      <c r="E76" s="116">
        <v>12</v>
      </c>
      <c r="F76" s="115">
        <v>34</v>
      </c>
      <c r="G76" s="115">
        <v>17</v>
      </c>
      <c r="H76" s="115">
        <v>18</v>
      </c>
      <c r="I76" s="141">
        <v>20</v>
      </c>
      <c r="J76" s="116">
        <v>-8</v>
      </c>
      <c r="K76" s="117">
        <v>-40</v>
      </c>
    </row>
    <row r="77" spans="1:11" ht="14.1" customHeight="1" x14ac:dyDescent="0.2">
      <c r="A77" s="307">
        <v>92</v>
      </c>
      <c r="B77" s="308" t="s">
        <v>317</v>
      </c>
      <c r="C77" s="309"/>
      <c r="D77" s="114">
        <v>0.47331054430712594</v>
      </c>
      <c r="E77" s="116">
        <v>18</v>
      </c>
      <c r="F77" s="115" t="s">
        <v>488</v>
      </c>
      <c r="G77" s="115">
        <v>16</v>
      </c>
      <c r="H77" s="115">
        <v>38</v>
      </c>
      <c r="I77" s="141">
        <v>13</v>
      </c>
      <c r="J77" s="116">
        <v>5</v>
      </c>
      <c r="K77" s="117">
        <v>38.46153846153846</v>
      </c>
    </row>
    <row r="78" spans="1:11" ht="14.1" customHeight="1" x14ac:dyDescent="0.2">
      <c r="A78" s="307">
        <v>93</v>
      </c>
      <c r="B78" s="308" t="s">
        <v>318</v>
      </c>
      <c r="C78" s="309"/>
      <c r="D78" s="114" t="s">
        <v>488</v>
      </c>
      <c r="E78" s="116" t="s">
        <v>488</v>
      </c>
      <c r="F78" s="115">
        <v>6</v>
      </c>
      <c r="G78" s="115" t="s">
        <v>488</v>
      </c>
      <c r="H78" s="115">
        <v>4</v>
      </c>
      <c r="I78" s="141" t="s">
        <v>488</v>
      </c>
      <c r="J78" s="116" t="s">
        <v>488</v>
      </c>
      <c r="K78" s="117" t="s">
        <v>488</v>
      </c>
    </row>
    <row r="79" spans="1:11" ht="14.1" customHeight="1" x14ac:dyDescent="0.2">
      <c r="A79" s="307">
        <v>94</v>
      </c>
      <c r="B79" s="308" t="s">
        <v>319</v>
      </c>
      <c r="C79" s="309"/>
      <c r="D79" s="114">
        <v>0.36813042334998686</v>
      </c>
      <c r="E79" s="116">
        <v>14</v>
      </c>
      <c r="F79" s="115">
        <v>9</v>
      </c>
      <c r="G79" s="115">
        <v>21</v>
      </c>
      <c r="H79" s="115">
        <v>19</v>
      </c>
      <c r="I79" s="141">
        <v>7</v>
      </c>
      <c r="J79" s="116">
        <v>7</v>
      </c>
      <c r="K79" s="117">
        <v>100</v>
      </c>
    </row>
    <row r="80" spans="1:11" ht="14.1" customHeight="1" x14ac:dyDescent="0.2">
      <c r="A80" s="307" t="s">
        <v>320</v>
      </c>
      <c r="B80" s="308" t="s">
        <v>321</v>
      </c>
      <c r="C80" s="309"/>
      <c r="D80" s="114">
        <v>0</v>
      </c>
      <c r="E80" s="116">
        <v>0</v>
      </c>
      <c r="F80" s="115" t="s">
        <v>488</v>
      </c>
      <c r="G80" s="115">
        <v>0</v>
      </c>
      <c r="H80" s="115">
        <v>0</v>
      </c>
      <c r="I80" s="141" t="s">
        <v>488</v>
      </c>
      <c r="J80" s="116" t="s">
        <v>488</v>
      </c>
      <c r="K80" s="117" t="s">
        <v>488</v>
      </c>
    </row>
    <row r="81" spans="1:11" ht="14.1" customHeight="1" x14ac:dyDescent="0.2">
      <c r="A81" s="311" t="s">
        <v>322</v>
      </c>
      <c r="B81" s="312" t="s">
        <v>334</v>
      </c>
      <c r="C81" s="313"/>
      <c r="D81" s="126">
        <v>1.7617670260320799</v>
      </c>
      <c r="E81" s="144">
        <v>67</v>
      </c>
      <c r="F81" s="145">
        <v>49</v>
      </c>
      <c r="G81" s="145">
        <v>57</v>
      </c>
      <c r="H81" s="145">
        <v>94</v>
      </c>
      <c r="I81" s="146">
        <v>67</v>
      </c>
      <c r="J81" s="144">
        <v>0</v>
      </c>
      <c r="K81" s="147">
        <v>0</v>
      </c>
    </row>
    <row r="82" spans="1:11" s="270" customFormat="1" ht="11.25" customHeight="1" x14ac:dyDescent="0.15">
      <c r="A82" s="215" t="s">
        <v>123</v>
      </c>
      <c r="B82" s="272"/>
      <c r="C82" s="272"/>
      <c r="D82" s="273"/>
      <c r="E82" s="273"/>
      <c r="F82" s="273"/>
      <c r="G82" s="273"/>
      <c r="H82" s="273"/>
      <c r="I82" s="273"/>
      <c r="J82" s="151"/>
      <c r="K82" s="270" t="s">
        <v>46</v>
      </c>
    </row>
    <row r="83" spans="1:11" s="152" customFormat="1" ht="12.75" customHeight="1" x14ac:dyDescent="0.2">
      <c r="A83" s="278" t="s">
        <v>323</v>
      </c>
      <c r="B83" s="98"/>
      <c r="C83" s="98"/>
      <c r="D83" s="156"/>
      <c r="E83" s="157"/>
      <c r="F83" s="157"/>
      <c r="G83" s="157"/>
      <c r="H83" s="157"/>
      <c r="I83" s="157"/>
      <c r="J83" s="157"/>
      <c r="K83" s="158"/>
    </row>
    <row r="84" spans="1:11" ht="21.75" customHeight="1" x14ac:dyDescent="0.2">
      <c r="A84" s="656" t="s">
        <v>372</v>
      </c>
      <c r="B84" s="656"/>
      <c r="C84" s="656"/>
      <c r="D84" s="656"/>
      <c r="E84" s="656"/>
      <c r="F84" s="656"/>
      <c r="G84" s="656"/>
      <c r="H84" s="656"/>
      <c r="I84" s="656"/>
      <c r="J84" s="656"/>
      <c r="K84" s="656"/>
    </row>
    <row r="85" spans="1:11" s="406" customFormat="1" ht="21" customHeight="1" x14ac:dyDescent="0.2">
      <c r="A85" s="619" t="s">
        <v>324</v>
      </c>
      <c r="B85" s="619"/>
      <c r="C85" s="619"/>
      <c r="D85" s="619"/>
      <c r="E85" s="619"/>
      <c r="F85" s="619"/>
      <c r="G85" s="619"/>
      <c r="H85" s="619"/>
      <c r="I85" s="619"/>
      <c r="J85" s="619"/>
      <c r="K85" s="619"/>
    </row>
    <row r="86" spans="1:11" ht="11.25" x14ac:dyDescent="0.2">
      <c r="A86" s="619" t="s">
        <v>366</v>
      </c>
      <c r="B86" s="619"/>
      <c r="C86" s="619"/>
      <c r="D86" s="619"/>
      <c r="E86" s="619"/>
      <c r="F86" s="619"/>
      <c r="G86" s="619"/>
      <c r="H86" s="619"/>
      <c r="I86" s="619"/>
      <c r="J86" s="619"/>
      <c r="K86" s="619"/>
    </row>
    <row r="87" spans="1:11" ht="18" customHeight="1" x14ac:dyDescent="0.2">
      <c r="A87" s="657"/>
      <c r="B87" s="619"/>
      <c r="C87" s="619"/>
      <c r="D87" s="619"/>
      <c r="E87" s="619"/>
      <c r="F87" s="619"/>
      <c r="G87" s="619"/>
      <c r="H87" s="619"/>
      <c r="I87" s="619"/>
      <c r="J87" s="619"/>
      <c r="K87" s="619"/>
    </row>
    <row r="88" spans="1:11" ht="15.95" customHeight="1" x14ac:dyDescent="0.2">
      <c r="B88" s="111"/>
      <c r="C88" s="111"/>
    </row>
  </sheetData>
  <mergeCells count="16">
    <mergeCell ref="A87:K87"/>
    <mergeCell ref="A3:K3"/>
    <mergeCell ref="A4:K4"/>
    <mergeCell ref="A5:E5"/>
    <mergeCell ref="A7:C10"/>
    <mergeCell ref="D7:D10"/>
    <mergeCell ref="E7:I7"/>
    <mergeCell ref="J7:K8"/>
    <mergeCell ref="E8:E9"/>
    <mergeCell ref="F8:F9"/>
    <mergeCell ref="G8:G9"/>
    <mergeCell ref="H8:H9"/>
    <mergeCell ref="I8:I9"/>
    <mergeCell ref="A84:K84"/>
    <mergeCell ref="A85:K85"/>
    <mergeCell ref="A86:K86"/>
  </mergeCells>
  <printOptions horizontalCentered="1"/>
  <pageMargins left="0.70866141732283461" right="0.31496062992125984" top="0.74803149606299213" bottom="0.74803149606299213" header="0.31496062992125984" footer="0.31496062992125984"/>
  <pageSetup paperSize="9" scale="77" fitToHeight="2" orientation="portrait" r:id="rId1"/>
  <headerFooter alignWithMargins="0"/>
  <rowBreaks count="1" manualBreakCount="1">
    <brk id="64" max="10"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2">
    <pageSetUpPr fitToPage="1"/>
  </sheetPr>
  <dimension ref="N64"/>
  <sheetViews>
    <sheetView showGridLines="0" tabSelected="1" zoomScaleNormal="100" workbookViewId="0"/>
  </sheetViews>
  <sheetFormatPr baseColWidth="10" defaultRowHeight="14.25" x14ac:dyDescent="0.2"/>
  <cols>
    <col min="1" max="7" width="11" style="12"/>
    <col min="8" max="8" width="23.5" style="12" customWidth="1"/>
    <col min="9" max="16384" width="11" style="12"/>
  </cols>
  <sheetData>
    <row r="64" spans="14:14" x14ac:dyDescent="0.2">
      <c r="N64" s="11" t="s">
        <v>5</v>
      </c>
    </row>
  </sheetData>
  <dataConsolidate/>
  <pageMargins left="0" right="0" top="0" bottom="0" header="0.16" footer="0"/>
  <pageSetup paperSize="9" scale="96" orientation="portrait" r:id="rId1"/>
  <drawing r:id="rId2"/>
  <legacyDrawing r:id="rId3"/>
  <controls>
    <mc:AlternateContent xmlns:mc="http://schemas.openxmlformats.org/markup-compatibility/2006">
      <mc:Choice Requires="x14">
        <control shapeId="2055" r:id="rId4" name="ComboBox3">
          <controlPr autoLine="0" r:id="rId5">
            <anchor moveWithCells="1">
              <from>
                <xdr:col>0</xdr:col>
                <xdr:colOff>533400</xdr:colOff>
                <xdr:row>52</xdr:row>
                <xdr:rowOff>57150</xdr:rowOff>
              </from>
              <to>
                <xdr:col>2</xdr:col>
                <xdr:colOff>552450</xdr:colOff>
                <xdr:row>53</xdr:row>
                <xdr:rowOff>104775</xdr:rowOff>
              </to>
            </anchor>
          </controlPr>
        </control>
      </mc:Choice>
      <mc:Fallback>
        <control shapeId="2055" r:id="rId4" name="ComboBox3"/>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pageSetUpPr fitToPage="1"/>
  </sheetPr>
  <dimension ref="A1:Q88"/>
  <sheetViews>
    <sheetView showGridLines="0" zoomScaleNormal="100" workbookViewId="0">
      <selection activeCell="A2" sqref="A2"/>
    </sheetView>
  </sheetViews>
  <sheetFormatPr baseColWidth="10" defaultColWidth="7.75" defaultRowHeight="15.95" customHeight="1" x14ac:dyDescent="0.2"/>
  <cols>
    <col min="1" max="1" width="14.75" style="98" customWidth="1"/>
    <col min="2" max="2" width="8.5" style="156" customWidth="1"/>
    <col min="3" max="9" width="8.5" style="157" customWidth="1"/>
    <col min="10" max="10" width="8.5" style="158" customWidth="1"/>
    <col min="11" max="11" width="8.5" style="98" customWidth="1"/>
    <col min="12" max="12" width="8.5" style="157" customWidth="1"/>
    <col min="13" max="13" width="8.5" style="98" customWidth="1"/>
    <col min="14" max="16384" width="7.75" style="98"/>
  </cols>
  <sheetData>
    <row r="1" spans="1:13" s="92" customFormat="1" ht="36.75" customHeight="1" x14ac:dyDescent="0.2">
      <c r="A1" s="90" t="s">
        <v>79</v>
      </c>
      <c r="B1" s="90"/>
      <c r="C1" s="91"/>
      <c r="D1" s="91"/>
      <c r="E1" s="91"/>
      <c r="F1" s="91"/>
      <c r="G1" s="91"/>
      <c r="H1" s="90"/>
      <c r="I1" s="90"/>
      <c r="J1" s="90"/>
      <c r="K1" s="409"/>
      <c r="L1" s="90"/>
      <c r="M1" s="15" t="s">
        <v>6</v>
      </c>
    </row>
    <row r="2" spans="1:13" s="92" customFormat="1" ht="11.25" customHeight="1" x14ac:dyDescent="0.2">
      <c r="A2" s="94"/>
      <c r="B2" s="94"/>
      <c r="C2" s="94"/>
      <c r="D2" s="94"/>
      <c r="E2" s="94"/>
      <c r="F2" s="94"/>
      <c r="G2" s="94"/>
      <c r="H2" s="94"/>
      <c r="I2" s="94"/>
      <c r="J2" s="94"/>
      <c r="K2" s="94"/>
      <c r="L2" s="94"/>
      <c r="M2" s="94"/>
    </row>
    <row r="3" spans="1:13" s="95" customFormat="1" ht="24.95" customHeight="1" x14ac:dyDescent="0.2">
      <c r="A3" s="569" t="s">
        <v>373</v>
      </c>
      <c r="B3" s="570"/>
      <c r="C3" s="570"/>
      <c r="D3" s="570"/>
      <c r="E3" s="570"/>
      <c r="F3" s="570"/>
      <c r="G3" s="570"/>
      <c r="H3" s="570"/>
      <c r="I3" s="570"/>
      <c r="J3" s="570"/>
      <c r="K3" s="570"/>
    </row>
    <row r="4" spans="1:13" s="95" customFormat="1" ht="12" customHeight="1" x14ac:dyDescent="0.2">
      <c r="A4" s="410" t="s">
        <v>374</v>
      </c>
      <c r="B4" s="411"/>
      <c r="C4" s="411"/>
      <c r="D4" s="411"/>
      <c r="E4" s="411"/>
      <c r="F4" s="411"/>
      <c r="G4" s="411"/>
      <c r="H4" s="411"/>
      <c r="I4" s="411"/>
      <c r="J4" s="411"/>
      <c r="K4" s="411"/>
      <c r="L4" s="411"/>
      <c r="M4" s="411"/>
    </row>
    <row r="5" spans="1:13" s="95" customFormat="1" ht="12" customHeight="1" x14ac:dyDescent="0.2">
      <c r="A5" s="663" t="s">
        <v>375</v>
      </c>
      <c r="B5" s="663"/>
      <c r="C5" s="412"/>
      <c r="D5" s="412"/>
      <c r="E5" s="412"/>
      <c r="F5" s="413"/>
      <c r="G5" s="413"/>
      <c r="H5" s="413"/>
      <c r="I5" s="413"/>
      <c r="J5" s="413"/>
      <c r="K5" s="413"/>
      <c r="L5" s="413"/>
      <c r="M5" s="413"/>
    </row>
    <row r="6" spans="1:13" s="95" customFormat="1" ht="11.25" customHeight="1" x14ac:dyDescent="0.2">
      <c r="A6" s="228"/>
      <c r="B6" s="229"/>
      <c r="C6" s="229"/>
      <c r="D6" s="229"/>
      <c r="E6" s="229"/>
      <c r="F6" s="229"/>
      <c r="G6" s="229"/>
      <c r="H6" s="229"/>
      <c r="I6" s="229"/>
      <c r="J6" s="229"/>
      <c r="L6" s="229"/>
    </row>
    <row r="7" spans="1:13" s="92" customFormat="1" ht="33.950000000000003" customHeight="1" x14ac:dyDescent="0.2">
      <c r="A7" s="581" t="s">
        <v>376</v>
      </c>
      <c r="B7" s="664" t="s">
        <v>377</v>
      </c>
      <c r="C7" s="664"/>
      <c r="D7" s="664"/>
      <c r="E7" s="664"/>
      <c r="F7" s="664"/>
      <c r="G7" s="664"/>
      <c r="H7" s="665"/>
      <c r="I7" s="664" t="s">
        <v>378</v>
      </c>
      <c r="J7" s="664"/>
      <c r="K7" s="665"/>
      <c r="L7" s="660" t="s">
        <v>379</v>
      </c>
      <c r="M7" s="661"/>
    </row>
    <row r="8" spans="1:13" ht="23.85" customHeight="1" x14ac:dyDescent="0.2">
      <c r="A8" s="582"/>
      <c r="B8" s="414" t="s">
        <v>105</v>
      </c>
      <c r="C8" s="415" t="s">
        <v>107</v>
      </c>
      <c r="D8" s="415" t="s">
        <v>108</v>
      </c>
      <c r="E8" s="415" t="s">
        <v>380</v>
      </c>
      <c r="F8" s="415" t="s">
        <v>381</v>
      </c>
      <c r="G8" s="415" t="s">
        <v>109</v>
      </c>
      <c r="H8" s="416" t="s">
        <v>382</v>
      </c>
      <c r="I8" s="414" t="s">
        <v>105</v>
      </c>
      <c r="J8" s="414" t="s">
        <v>383</v>
      </c>
      <c r="K8" s="417" t="s">
        <v>384</v>
      </c>
      <c r="L8" s="418" t="s">
        <v>385</v>
      </c>
      <c r="M8" s="419" t="s">
        <v>386</v>
      </c>
    </row>
    <row r="9" spans="1:13" ht="12" customHeight="1" x14ac:dyDescent="0.2">
      <c r="A9" s="583"/>
      <c r="B9" s="101">
        <v>1</v>
      </c>
      <c r="C9" s="101">
        <v>2</v>
      </c>
      <c r="D9" s="101">
        <v>3</v>
      </c>
      <c r="E9" s="101">
        <v>4</v>
      </c>
      <c r="F9" s="101">
        <v>5</v>
      </c>
      <c r="G9" s="101">
        <v>6</v>
      </c>
      <c r="H9" s="101">
        <v>7</v>
      </c>
      <c r="I9" s="101">
        <v>8</v>
      </c>
      <c r="J9" s="101">
        <v>9</v>
      </c>
      <c r="K9" s="420">
        <v>10</v>
      </c>
      <c r="L9" s="421">
        <v>11</v>
      </c>
      <c r="M9" s="421">
        <v>12</v>
      </c>
    </row>
    <row r="10" spans="1:13" ht="11.1" customHeight="1" x14ac:dyDescent="0.2">
      <c r="A10" s="422" t="s">
        <v>387</v>
      </c>
      <c r="B10" s="116">
        <v>60246</v>
      </c>
      <c r="C10" s="115">
        <v>30139</v>
      </c>
      <c r="D10" s="115">
        <v>30107</v>
      </c>
      <c r="E10" s="115">
        <v>46168</v>
      </c>
      <c r="F10" s="115">
        <v>12441</v>
      </c>
      <c r="G10" s="115">
        <v>6988</v>
      </c>
      <c r="H10" s="115">
        <v>18112</v>
      </c>
      <c r="I10" s="116">
        <v>8780</v>
      </c>
      <c r="J10" s="115">
        <v>7461</v>
      </c>
      <c r="K10" s="115">
        <v>1319</v>
      </c>
      <c r="L10" s="423">
        <v>3825</v>
      </c>
      <c r="M10" s="424">
        <v>3535</v>
      </c>
    </row>
    <row r="11" spans="1:13" ht="11.1" customHeight="1" x14ac:dyDescent="0.2">
      <c r="A11" s="422" t="s">
        <v>388</v>
      </c>
      <c r="B11" s="116">
        <v>61095</v>
      </c>
      <c r="C11" s="115">
        <v>30680</v>
      </c>
      <c r="D11" s="115">
        <v>30415</v>
      </c>
      <c r="E11" s="115">
        <v>46709</v>
      </c>
      <c r="F11" s="115">
        <v>12723</v>
      </c>
      <c r="G11" s="115">
        <v>7493</v>
      </c>
      <c r="H11" s="115">
        <v>18414</v>
      </c>
      <c r="I11" s="116">
        <v>8776</v>
      </c>
      <c r="J11" s="115">
        <v>7379</v>
      </c>
      <c r="K11" s="115">
        <v>1397</v>
      </c>
      <c r="L11" s="423">
        <v>5298</v>
      </c>
      <c r="M11" s="424">
        <v>4639</v>
      </c>
    </row>
    <row r="12" spans="1:13" ht="11.1" customHeight="1" x14ac:dyDescent="0.2">
      <c r="A12" s="422" t="s">
        <v>389</v>
      </c>
      <c r="B12" s="116">
        <v>60364</v>
      </c>
      <c r="C12" s="115">
        <v>29967</v>
      </c>
      <c r="D12" s="115">
        <v>30397</v>
      </c>
      <c r="E12" s="115">
        <v>45728</v>
      </c>
      <c r="F12" s="115">
        <v>12925</v>
      </c>
      <c r="G12" s="115">
        <v>7344</v>
      </c>
      <c r="H12" s="115">
        <v>18467</v>
      </c>
      <c r="I12" s="116">
        <v>8847</v>
      </c>
      <c r="J12" s="115">
        <v>7413</v>
      </c>
      <c r="K12" s="115">
        <v>1434</v>
      </c>
      <c r="L12" s="423">
        <v>3113</v>
      </c>
      <c r="M12" s="424">
        <v>3907</v>
      </c>
    </row>
    <row r="13" spans="1:13" s="111" customFormat="1" ht="15" customHeight="1" x14ac:dyDescent="0.2">
      <c r="A13" s="422" t="s">
        <v>390</v>
      </c>
      <c r="B13" s="116">
        <v>59886</v>
      </c>
      <c r="C13" s="115">
        <v>29644</v>
      </c>
      <c r="D13" s="115">
        <v>30242</v>
      </c>
      <c r="E13" s="115">
        <v>45335</v>
      </c>
      <c r="F13" s="115">
        <v>12854</v>
      </c>
      <c r="G13" s="115">
        <v>6965</v>
      </c>
      <c r="H13" s="115">
        <v>18586</v>
      </c>
      <c r="I13" s="116">
        <v>8678</v>
      </c>
      <c r="J13" s="115">
        <v>7323</v>
      </c>
      <c r="K13" s="115">
        <v>1355</v>
      </c>
      <c r="L13" s="423">
        <v>3937</v>
      </c>
      <c r="M13" s="424">
        <v>4559</v>
      </c>
    </row>
    <row r="14" spans="1:13" ht="11.1" customHeight="1" x14ac:dyDescent="0.2">
      <c r="A14" s="422" t="s">
        <v>391</v>
      </c>
      <c r="B14" s="116">
        <v>61201</v>
      </c>
      <c r="C14" s="115">
        <v>30830</v>
      </c>
      <c r="D14" s="115">
        <v>30371</v>
      </c>
      <c r="E14" s="115">
        <v>46545</v>
      </c>
      <c r="F14" s="115">
        <v>12963</v>
      </c>
      <c r="G14" s="115">
        <v>6888</v>
      </c>
      <c r="H14" s="115">
        <v>19197</v>
      </c>
      <c r="I14" s="116">
        <v>8867</v>
      </c>
      <c r="J14" s="115">
        <v>7470</v>
      </c>
      <c r="K14" s="115">
        <v>1397</v>
      </c>
      <c r="L14" s="423">
        <v>4566</v>
      </c>
      <c r="M14" s="424">
        <v>3320</v>
      </c>
    </row>
    <row r="15" spans="1:13" ht="11.1" customHeight="1" x14ac:dyDescent="0.2">
      <c r="A15" s="422" t="s">
        <v>388</v>
      </c>
      <c r="B15" s="116">
        <v>62284</v>
      </c>
      <c r="C15" s="115">
        <v>31589</v>
      </c>
      <c r="D15" s="115">
        <v>30695</v>
      </c>
      <c r="E15" s="115">
        <v>47363</v>
      </c>
      <c r="F15" s="115">
        <v>13230</v>
      </c>
      <c r="G15" s="115">
        <v>7386</v>
      </c>
      <c r="H15" s="115">
        <v>19599</v>
      </c>
      <c r="I15" s="116">
        <v>8810</v>
      </c>
      <c r="J15" s="115">
        <v>7343</v>
      </c>
      <c r="K15" s="115">
        <v>1467</v>
      </c>
      <c r="L15" s="423">
        <v>5413</v>
      </c>
      <c r="M15" s="424">
        <v>4465</v>
      </c>
    </row>
    <row r="16" spans="1:13" ht="11.1" customHeight="1" x14ac:dyDescent="0.2">
      <c r="A16" s="422" t="s">
        <v>389</v>
      </c>
      <c r="B16" s="116">
        <v>60962</v>
      </c>
      <c r="C16" s="115">
        <v>30612</v>
      </c>
      <c r="D16" s="115">
        <v>30350</v>
      </c>
      <c r="E16" s="115">
        <v>45949</v>
      </c>
      <c r="F16" s="115">
        <v>13260</v>
      </c>
      <c r="G16" s="115">
        <v>7079</v>
      </c>
      <c r="H16" s="115">
        <v>19525</v>
      </c>
      <c r="I16" s="116">
        <v>8757</v>
      </c>
      <c r="J16" s="115">
        <v>7326</v>
      </c>
      <c r="K16" s="115">
        <v>1431</v>
      </c>
      <c r="L16" s="423">
        <v>2896</v>
      </c>
      <c r="M16" s="424">
        <v>4326</v>
      </c>
    </row>
    <row r="17" spans="1:13" s="111" customFormat="1" ht="15" customHeight="1" x14ac:dyDescent="0.2">
      <c r="A17" s="422" t="s">
        <v>392</v>
      </c>
      <c r="B17" s="116">
        <v>60296</v>
      </c>
      <c r="C17" s="115">
        <v>30320</v>
      </c>
      <c r="D17" s="115">
        <v>29976</v>
      </c>
      <c r="E17" s="115">
        <v>44967</v>
      </c>
      <c r="F17" s="115">
        <v>13802</v>
      </c>
      <c r="G17" s="115">
        <v>6695</v>
      </c>
      <c r="H17" s="115">
        <v>19567</v>
      </c>
      <c r="I17" s="116">
        <v>8875</v>
      </c>
      <c r="J17" s="115">
        <v>7449</v>
      </c>
      <c r="K17" s="115">
        <v>1426</v>
      </c>
      <c r="L17" s="423">
        <v>4719</v>
      </c>
      <c r="M17" s="424">
        <v>5368</v>
      </c>
    </row>
    <row r="18" spans="1:13" ht="11.1" customHeight="1" x14ac:dyDescent="0.2">
      <c r="A18" s="422" t="s">
        <v>391</v>
      </c>
      <c r="B18" s="116">
        <v>61376</v>
      </c>
      <c r="C18" s="115">
        <v>31194</v>
      </c>
      <c r="D18" s="115">
        <v>30182</v>
      </c>
      <c r="E18" s="115">
        <v>45610</v>
      </c>
      <c r="F18" s="115">
        <v>14351</v>
      </c>
      <c r="G18" s="115">
        <v>6515</v>
      </c>
      <c r="H18" s="115">
        <v>20119</v>
      </c>
      <c r="I18" s="116">
        <v>8829</v>
      </c>
      <c r="J18" s="115">
        <v>7376</v>
      </c>
      <c r="K18" s="115">
        <v>1453</v>
      </c>
      <c r="L18" s="423">
        <v>4266</v>
      </c>
      <c r="M18" s="424">
        <v>3209</v>
      </c>
    </row>
    <row r="19" spans="1:13" ht="11.1" customHeight="1" x14ac:dyDescent="0.2">
      <c r="A19" s="422" t="s">
        <v>388</v>
      </c>
      <c r="B19" s="116">
        <v>62176</v>
      </c>
      <c r="C19" s="115">
        <v>31750</v>
      </c>
      <c r="D19" s="115">
        <v>30426</v>
      </c>
      <c r="E19" s="115">
        <v>47127</v>
      </c>
      <c r="F19" s="115">
        <v>14614</v>
      </c>
      <c r="G19" s="115">
        <v>6957</v>
      </c>
      <c r="H19" s="115">
        <v>20499</v>
      </c>
      <c r="I19" s="116">
        <v>8859</v>
      </c>
      <c r="J19" s="115">
        <v>7340</v>
      </c>
      <c r="K19" s="115">
        <v>1519</v>
      </c>
      <c r="L19" s="423">
        <v>5280</v>
      </c>
      <c r="M19" s="424">
        <v>4507</v>
      </c>
    </row>
    <row r="20" spans="1:13" ht="11.1" customHeight="1" x14ac:dyDescent="0.2">
      <c r="A20" s="422" t="s">
        <v>389</v>
      </c>
      <c r="B20" s="116">
        <v>61448</v>
      </c>
      <c r="C20" s="115">
        <v>31231</v>
      </c>
      <c r="D20" s="115">
        <v>30217</v>
      </c>
      <c r="E20" s="115">
        <v>46945</v>
      </c>
      <c r="F20" s="115">
        <v>14454</v>
      </c>
      <c r="G20" s="115">
        <v>6607</v>
      </c>
      <c r="H20" s="115">
        <v>20617</v>
      </c>
      <c r="I20" s="116">
        <v>8907</v>
      </c>
      <c r="J20" s="115">
        <v>7382</v>
      </c>
      <c r="K20" s="115">
        <v>1525</v>
      </c>
      <c r="L20" s="423">
        <v>3013</v>
      </c>
      <c r="M20" s="424">
        <v>3888</v>
      </c>
    </row>
    <row r="21" spans="1:13" s="111" customFormat="1" ht="15" customHeight="1" x14ac:dyDescent="0.2">
      <c r="A21" s="422" t="s">
        <v>393</v>
      </c>
      <c r="B21" s="116">
        <v>60932</v>
      </c>
      <c r="C21" s="115">
        <v>30915</v>
      </c>
      <c r="D21" s="115">
        <v>30017</v>
      </c>
      <c r="E21" s="115">
        <v>46063</v>
      </c>
      <c r="F21" s="115">
        <v>14744</v>
      </c>
      <c r="G21" s="115">
        <v>6241</v>
      </c>
      <c r="H21" s="115">
        <v>20683</v>
      </c>
      <c r="I21" s="116">
        <v>8774</v>
      </c>
      <c r="J21" s="115">
        <v>7305</v>
      </c>
      <c r="K21" s="115">
        <v>1469</v>
      </c>
      <c r="L21" s="423">
        <v>4272</v>
      </c>
      <c r="M21" s="424">
        <v>4830</v>
      </c>
    </row>
    <row r="22" spans="1:13" ht="11.1" customHeight="1" x14ac:dyDescent="0.2">
      <c r="A22" s="422" t="s">
        <v>391</v>
      </c>
      <c r="B22" s="116">
        <v>61652</v>
      </c>
      <c r="C22" s="115">
        <v>31494</v>
      </c>
      <c r="D22" s="115">
        <v>30158</v>
      </c>
      <c r="E22" s="115">
        <v>46388</v>
      </c>
      <c r="F22" s="115">
        <v>15122</v>
      </c>
      <c r="G22" s="115">
        <v>6026</v>
      </c>
      <c r="H22" s="115">
        <v>21179</v>
      </c>
      <c r="I22" s="116">
        <v>8722</v>
      </c>
      <c r="J22" s="115">
        <v>7206</v>
      </c>
      <c r="K22" s="115">
        <v>1516</v>
      </c>
      <c r="L22" s="423">
        <v>3801</v>
      </c>
      <c r="M22" s="424">
        <v>3080</v>
      </c>
    </row>
    <row r="23" spans="1:13" ht="11.1" customHeight="1" x14ac:dyDescent="0.2">
      <c r="A23" s="422" t="s">
        <v>388</v>
      </c>
      <c r="B23" s="116">
        <v>62311</v>
      </c>
      <c r="C23" s="115">
        <v>31896</v>
      </c>
      <c r="D23" s="115">
        <v>30415</v>
      </c>
      <c r="E23" s="115">
        <v>46862</v>
      </c>
      <c r="F23" s="115">
        <v>15413</v>
      </c>
      <c r="G23" s="115">
        <v>6348</v>
      </c>
      <c r="H23" s="115">
        <v>21517</v>
      </c>
      <c r="I23" s="116">
        <v>8699</v>
      </c>
      <c r="J23" s="115">
        <v>7130</v>
      </c>
      <c r="K23" s="115">
        <v>1569</v>
      </c>
      <c r="L23" s="423">
        <v>4974</v>
      </c>
      <c r="M23" s="424">
        <v>4448</v>
      </c>
    </row>
    <row r="24" spans="1:13" ht="11.1" customHeight="1" x14ac:dyDescent="0.2">
      <c r="A24" s="422" t="s">
        <v>389</v>
      </c>
      <c r="B24" s="116">
        <v>61119</v>
      </c>
      <c r="C24" s="115">
        <v>30879</v>
      </c>
      <c r="D24" s="115">
        <v>30240</v>
      </c>
      <c r="E24" s="115">
        <v>45899</v>
      </c>
      <c r="F24" s="115">
        <v>15187</v>
      </c>
      <c r="G24" s="115">
        <v>5983</v>
      </c>
      <c r="H24" s="115">
        <v>21438</v>
      </c>
      <c r="I24" s="116">
        <v>8752</v>
      </c>
      <c r="J24" s="115">
        <v>7174</v>
      </c>
      <c r="K24" s="115">
        <v>1578</v>
      </c>
      <c r="L24" s="423">
        <v>2858</v>
      </c>
      <c r="M24" s="424">
        <v>4124</v>
      </c>
    </row>
    <row r="25" spans="1:13" s="111" customFormat="1" ht="15" customHeight="1" x14ac:dyDescent="0.2">
      <c r="A25" s="422" t="s">
        <v>394</v>
      </c>
      <c r="B25" s="116">
        <v>60405</v>
      </c>
      <c r="C25" s="115">
        <v>30480</v>
      </c>
      <c r="D25" s="115">
        <v>29925</v>
      </c>
      <c r="E25" s="115">
        <v>44342</v>
      </c>
      <c r="F25" s="115">
        <v>15742</v>
      </c>
      <c r="G25" s="115">
        <v>5559</v>
      </c>
      <c r="H25" s="115">
        <v>21544</v>
      </c>
      <c r="I25" s="116">
        <v>8707</v>
      </c>
      <c r="J25" s="115">
        <v>7163</v>
      </c>
      <c r="K25" s="115">
        <v>1544</v>
      </c>
      <c r="L25" s="423">
        <v>4135</v>
      </c>
      <c r="M25" s="424">
        <v>4897</v>
      </c>
    </row>
    <row r="26" spans="1:13" ht="11.1" customHeight="1" x14ac:dyDescent="0.2">
      <c r="A26" s="422" t="s">
        <v>391</v>
      </c>
      <c r="B26" s="116">
        <v>61204</v>
      </c>
      <c r="C26" s="115">
        <v>31174</v>
      </c>
      <c r="D26" s="115">
        <v>30030</v>
      </c>
      <c r="E26" s="115">
        <v>44946</v>
      </c>
      <c r="F26" s="115">
        <v>15914</v>
      </c>
      <c r="G26" s="115">
        <v>5285</v>
      </c>
      <c r="H26" s="115">
        <v>22059</v>
      </c>
      <c r="I26" s="116">
        <v>8811</v>
      </c>
      <c r="J26" s="115">
        <v>7207</v>
      </c>
      <c r="K26" s="115">
        <v>1604</v>
      </c>
      <c r="L26" s="423">
        <v>3893</v>
      </c>
      <c r="M26" s="424">
        <v>3144</v>
      </c>
    </row>
    <row r="27" spans="1:13" ht="11.1" customHeight="1" x14ac:dyDescent="0.2">
      <c r="A27" s="422" t="s">
        <v>388</v>
      </c>
      <c r="B27" s="116">
        <v>62071</v>
      </c>
      <c r="C27" s="115">
        <v>31855</v>
      </c>
      <c r="D27" s="115">
        <v>30216</v>
      </c>
      <c r="E27" s="115">
        <v>45010</v>
      </c>
      <c r="F27" s="115">
        <v>15479</v>
      </c>
      <c r="G27" s="115">
        <v>5668</v>
      </c>
      <c r="H27" s="115">
        <v>22360</v>
      </c>
      <c r="I27" s="116">
        <v>8702</v>
      </c>
      <c r="J27" s="115">
        <v>7047</v>
      </c>
      <c r="K27" s="115">
        <v>1655</v>
      </c>
      <c r="L27" s="423">
        <v>5145</v>
      </c>
      <c r="M27" s="424">
        <v>4160</v>
      </c>
    </row>
    <row r="28" spans="1:13" ht="11.1" customHeight="1" x14ac:dyDescent="0.2">
      <c r="A28" s="422" t="s">
        <v>389</v>
      </c>
      <c r="B28" s="116">
        <v>61000</v>
      </c>
      <c r="C28" s="115">
        <v>30910</v>
      </c>
      <c r="D28" s="115">
        <v>30090</v>
      </c>
      <c r="E28" s="115">
        <v>44015</v>
      </c>
      <c r="F28" s="115">
        <v>15411</v>
      </c>
      <c r="G28" s="115">
        <v>5326</v>
      </c>
      <c r="H28" s="115">
        <v>22355</v>
      </c>
      <c r="I28" s="116">
        <v>8719</v>
      </c>
      <c r="J28" s="115">
        <v>7068</v>
      </c>
      <c r="K28" s="115">
        <v>1651</v>
      </c>
      <c r="L28" s="423">
        <v>2641</v>
      </c>
      <c r="M28" s="424">
        <v>3807</v>
      </c>
    </row>
    <row r="29" spans="1:13" s="111" customFormat="1" ht="15" customHeight="1" x14ac:dyDescent="0.2">
      <c r="A29" s="422" t="s">
        <v>395</v>
      </c>
      <c r="B29" s="116">
        <v>61063</v>
      </c>
      <c r="C29" s="115">
        <v>31006</v>
      </c>
      <c r="D29" s="115">
        <v>30057</v>
      </c>
      <c r="E29" s="115">
        <v>44036</v>
      </c>
      <c r="F29" s="115">
        <v>15453</v>
      </c>
      <c r="G29" s="115">
        <v>5077</v>
      </c>
      <c r="H29" s="115">
        <v>22543</v>
      </c>
      <c r="I29" s="116">
        <v>8533</v>
      </c>
      <c r="J29" s="115">
        <v>6905</v>
      </c>
      <c r="K29" s="115">
        <v>1628</v>
      </c>
      <c r="L29" s="423">
        <v>4518</v>
      </c>
      <c r="M29" s="424">
        <v>4501</v>
      </c>
    </row>
    <row r="30" spans="1:13" ht="11.1" customHeight="1" x14ac:dyDescent="0.2">
      <c r="A30" s="422" t="s">
        <v>391</v>
      </c>
      <c r="B30" s="116">
        <v>61736</v>
      </c>
      <c r="C30" s="115">
        <v>31488</v>
      </c>
      <c r="D30" s="115">
        <v>30248</v>
      </c>
      <c r="E30" s="115">
        <v>44496</v>
      </c>
      <c r="F30" s="115">
        <v>15695</v>
      </c>
      <c r="G30" s="115">
        <v>4863</v>
      </c>
      <c r="H30" s="115">
        <v>23100</v>
      </c>
      <c r="I30" s="116">
        <v>8656</v>
      </c>
      <c r="J30" s="115">
        <v>6911</v>
      </c>
      <c r="K30" s="115">
        <v>1745</v>
      </c>
      <c r="L30" s="423">
        <v>3758</v>
      </c>
      <c r="M30" s="424">
        <v>3081</v>
      </c>
    </row>
    <row r="31" spans="1:13" ht="11.1" customHeight="1" x14ac:dyDescent="0.2">
      <c r="A31" s="422" t="s">
        <v>388</v>
      </c>
      <c r="B31" s="116">
        <v>62477</v>
      </c>
      <c r="C31" s="115">
        <v>32050</v>
      </c>
      <c r="D31" s="115">
        <v>30427</v>
      </c>
      <c r="E31" s="115">
        <v>46305</v>
      </c>
      <c r="F31" s="115">
        <v>16014</v>
      </c>
      <c r="G31" s="115">
        <v>5261</v>
      </c>
      <c r="H31" s="115">
        <v>23274</v>
      </c>
      <c r="I31" s="116">
        <v>8706</v>
      </c>
      <c r="J31" s="115">
        <v>6906</v>
      </c>
      <c r="K31" s="115">
        <v>1800</v>
      </c>
      <c r="L31" s="423">
        <v>5292</v>
      </c>
      <c r="M31" s="424">
        <v>4495</v>
      </c>
    </row>
    <row r="32" spans="1:13" ht="11.1" customHeight="1" x14ac:dyDescent="0.2">
      <c r="A32" s="422" t="s">
        <v>389</v>
      </c>
      <c r="B32" s="116">
        <v>61150</v>
      </c>
      <c r="C32" s="115">
        <v>30978</v>
      </c>
      <c r="D32" s="115">
        <v>30172</v>
      </c>
      <c r="E32" s="115">
        <v>45186</v>
      </c>
      <c r="F32" s="115">
        <v>15891</v>
      </c>
      <c r="G32" s="115">
        <v>4961</v>
      </c>
      <c r="H32" s="115">
        <v>23036</v>
      </c>
      <c r="I32" s="116">
        <v>8634</v>
      </c>
      <c r="J32" s="115">
        <v>6897</v>
      </c>
      <c r="K32" s="115">
        <v>1737</v>
      </c>
      <c r="L32" s="423">
        <v>2796</v>
      </c>
      <c r="M32" s="424">
        <v>4155</v>
      </c>
    </row>
    <row r="33" spans="1:13" s="111" customFormat="1" ht="15" customHeight="1" x14ac:dyDescent="0.2">
      <c r="A33" s="422" t="s">
        <v>396</v>
      </c>
      <c r="B33" s="116">
        <v>61135</v>
      </c>
      <c r="C33" s="115">
        <v>30848</v>
      </c>
      <c r="D33" s="115">
        <v>30287</v>
      </c>
      <c r="E33" s="115">
        <v>44728</v>
      </c>
      <c r="F33" s="115">
        <v>16343</v>
      </c>
      <c r="G33" s="115">
        <v>4711</v>
      </c>
      <c r="H33" s="115">
        <v>23201</v>
      </c>
      <c r="I33" s="116">
        <v>7909</v>
      </c>
      <c r="J33" s="115">
        <v>6241</v>
      </c>
      <c r="K33" s="115">
        <v>1668</v>
      </c>
      <c r="L33" s="423">
        <v>4541</v>
      </c>
      <c r="M33" s="424">
        <v>4554</v>
      </c>
    </row>
    <row r="34" spans="1:13" ht="11.1" customHeight="1" x14ac:dyDescent="0.2">
      <c r="A34" s="422" t="s">
        <v>391</v>
      </c>
      <c r="B34" s="116">
        <v>61859</v>
      </c>
      <c r="C34" s="115">
        <v>31410</v>
      </c>
      <c r="D34" s="115">
        <v>30449</v>
      </c>
      <c r="E34" s="115">
        <v>45238</v>
      </c>
      <c r="F34" s="115">
        <v>16599</v>
      </c>
      <c r="G34" s="115">
        <v>4471</v>
      </c>
      <c r="H34" s="115">
        <v>23684</v>
      </c>
      <c r="I34" s="116">
        <v>8065</v>
      </c>
      <c r="J34" s="115">
        <v>6291</v>
      </c>
      <c r="K34" s="115">
        <v>1774</v>
      </c>
      <c r="L34" s="423">
        <v>3866</v>
      </c>
      <c r="M34" s="424">
        <v>3193</v>
      </c>
    </row>
    <row r="35" spans="1:13" ht="11.1" customHeight="1" x14ac:dyDescent="0.2">
      <c r="A35" s="422" t="s">
        <v>388</v>
      </c>
      <c r="B35" s="116">
        <v>62530</v>
      </c>
      <c r="C35" s="115">
        <v>31831</v>
      </c>
      <c r="D35" s="115">
        <v>30699</v>
      </c>
      <c r="E35" s="115">
        <v>45670</v>
      </c>
      <c r="F35" s="115">
        <v>16849</v>
      </c>
      <c r="G35" s="115">
        <v>4890</v>
      </c>
      <c r="H35" s="115">
        <v>23725</v>
      </c>
      <c r="I35" s="116">
        <v>7949</v>
      </c>
      <c r="J35" s="115">
        <v>6186</v>
      </c>
      <c r="K35" s="115">
        <v>1763</v>
      </c>
      <c r="L35" s="423">
        <v>5417</v>
      </c>
      <c r="M35" s="424">
        <v>4827</v>
      </c>
    </row>
    <row r="36" spans="1:13" ht="11.1" customHeight="1" x14ac:dyDescent="0.2">
      <c r="A36" s="422" t="s">
        <v>389</v>
      </c>
      <c r="B36" s="116">
        <v>61457</v>
      </c>
      <c r="C36" s="115">
        <v>31033</v>
      </c>
      <c r="D36" s="115">
        <v>30424</v>
      </c>
      <c r="E36" s="115">
        <v>44542</v>
      </c>
      <c r="F36" s="115">
        <v>16909</v>
      </c>
      <c r="G36" s="115">
        <v>4652</v>
      </c>
      <c r="H36" s="115">
        <v>23471</v>
      </c>
      <c r="I36" s="116">
        <v>7818</v>
      </c>
      <c r="J36" s="115">
        <v>6113</v>
      </c>
      <c r="K36" s="115">
        <v>1705</v>
      </c>
      <c r="L36" s="423">
        <v>2966</v>
      </c>
      <c r="M36" s="424">
        <v>3912</v>
      </c>
    </row>
    <row r="37" spans="1:13" s="111" customFormat="1" ht="15" customHeight="1" x14ac:dyDescent="0.2">
      <c r="A37" s="422" t="s">
        <v>397</v>
      </c>
      <c r="B37" s="116">
        <v>61693</v>
      </c>
      <c r="C37" s="115">
        <v>31157</v>
      </c>
      <c r="D37" s="115">
        <v>30536</v>
      </c>
      <c r="E37" s="115">
        <v>44492</v>
      </c>
      <c r="F37" s="115">
        <v>17197</v>
      </c>
      <c r="G37" s="115">
        <v>4460</v>
      </c>
      <c r="H37" s="115">
        <v>23766</v>
      </c>
      <c r="I37" s="116">
        <v>7717</v>
      </c>
      <c r="J37" s="115">
        <v>6012</v>
      </c>
      <c r="K37" s="115">
        <v>1705</v>
      </c>
      <c r="L37" s="423">
        <v>4277</v>
      </c>
      <c r="M37" s="424">
        <v>4243</v>
      </c>
    </row>
    <row r="38" spans="1:13" ht="11.1" customHeight="1" x14ac:dyDescent="0.2">
      <c r="A38" s="425" t="s">
        <v>391</v>
      </c>
      <c r="B38" s="116">
        <v>62165</v>
      </c>
      <c r="C38" s="115">
        <v>31519</v>
      </c>
      <c r="D38" s="115">
        <v>30646</v>
      </c>
      <c r="E38" s="115">
        <v>44681</v>
      </c>
      <c r="F38" s="115">
        <v>17483</v>
      </c>
      <c r="G38" s="115">
        <v>4288</v>
      </c>
      <c r="H38" s="115">
        <v>24089</v>
      </c>
      <c r="I38" s="116">
        <v>7853</v>
      </c>
      <c r="J38" s="115">
        <v>6102</v>
      </c>
      <c r="K38" s="115">
        <v>1751</v>
      </c>
      <c r="L38" s="423">
        <v>4212</v>
      </c>
      <c r="M38" s="424">
        <v>3787</v>
      </c>
    </row>
    <row r="39" spans="1:13" ht="11.1" customHeight="1" x14ac:dyDescent="0.2">
      <c r="A39" s="422" t="s">
        <v>388</v>
      </c>
      <c r="B39" s="116">
        <v>63425</v>
      </c>
      <c r="C39" s="115">
        <v>32318</v>
      </c>
      <c r="D39" s="115">
        <v>31107</v>
      </c>
      <c r="E39" s="115">
        <v>45482</v>
      </c>
      <c r="F39" s="115">
        <v>17943</v>
      </c>
      <c r="G39" s="115">
        <v>4900</v>
      </c>
      <c r="H39" s="115">
        <v>24400</v>
      </c>
      <c r="I39" s="116">
        <v>7800</v>
      </c>
      <c r="J39" s="115">
        <v>5991</v>
      </c>
      <c r="K39" s="115">
        <v>1809</v>
      </c>
      <c r="L39" s="423">
        <v>5368</v>
      </c>
      <c r="M39" s="424">
        <v>4287</v>
      </c>
    </row>
    <row r="40" spans="1:13" ht="11.1" customHeight="1" x14ac:dyDescent="0.2">
      <c r="A40" s="425" t="s">
        <v>389</v>
      </c>
      <c r="B40" s="116">
        <v>62406</v>
      </c>
      <c r="C40" s="115">
        <v>31537</v>
      </c>
      <c r="D40" s="115">
        <v>30869</v>
      </c>
      <c r="E40" s="115">
        <v>44502</v>
      </c>
      <c r="F40" s="115">
        <v>17904</v>
      </c>
      <c r="G40" s="115">
        <v>4727</v>
      </c>
      <c r="H40" s="115">
        <v>24242</v>
      </c>
      <c r="I40" s="116">
        <v>7657</v>
      </c>
      <c r="J40" s="115">
        <v>5887</v>
      </c>
      <c r="K40" s="115">
        <v>1770</v>
      </c>
      <c r="L40" s="423">
        <v>2975</v>
      </c>
      <c r="M40" s="424">
        <v>4036</v>
      </c>
    </row>
    <row r="41" spans="1:13" s="111" customFormat="1" ht="15" customHeight="1" x14ac:dyDescent="0.2">
      <c r="A41" s="422" t="s">
        <v>398</v>
      </c>
      <c r="B41" s="116">
        <v>62401</v>
      </c>
      <c r="C41" s="115">
        <v>31580</v>
      </c>
      <c r="D41" s="115">
        <v>30821</v>
      </c>
      <c r="E41" s="115">
        <v>44083</v>
      </c>
      <c r="F41" s="115">
        <v>18318</v>
      </c>
      <c r="G41" s="115">
        <v>4550</v>
      </c>
      <c r="H41" s="115">
        <v>24378</v>
      </c>
      <c r="I41" s="116">
        <v>7503</v>
      </c>
      <c r="J41" s="115">
        <v>5730</v>
      </c>
      <c r="K41" s="115">
        <v>1773</v>
      </c>
      <c r="L41" s="423">
        <v>4436</v>
      </c>
      <c r="M41" s="424">
        <v>4443</v>
      </c>
    </row>
    <row r="42" spans="1:13" ht="11.1" customHeight="1" x14ac:dyDescent="0.2">
      <c r="A42" s="422" t="s">
        <v>391</v>
      </c>
      <c r="B42" s="116">
        <v>62808</v>
      </c>
      <c r="C42" s="115">
        <v>32003</v>
      </c>
      <c r="D42" s="115">
        <v>30805</v>
      </c>
      <c r="E42" s="115">
        <v>44307</v>
      </c>
      <c r="F42" s="115">
        <v>18501</v>
      </c>
      <c r="G42" s="115">
        <v>4427</v>
      </c>
      <c r="H42" s="115">
        <v>24666</v>
      </c>
      <c r="I42" s="116">
        <v>7691</v>
      </c>
      <c r="J42" s="115">
        <v>5892</v>
      </c>
      <c r="K42" s="115">
        <v>1799</v>
      </c>
      <c r="L42" s="423">
        <v>4072</v>
      </c>
      <c r="M42" s="424">
        <v>3651</v>
      </c>
    </row>
    <row r="43" spans="1:13" ht="11.1" customHeight="1" x14ac:dyDescent="0.2">
      <c r="A43" s="422" t="s">
        <v>388</v>
      </c>
      <c r="B43" s="116">
        <v>63834</v>
      </c>
      <c r="C43" s="115">
        <v>32671</v>
      </c>
      <c r="D43" s="115">
        <v>31163</v>
      </c>
      <c r="E43" s="115">
        <v>45079</v>
      </c>
      <c r="F43" s="115">
        <v>18755</v>
      </c>
      <c r="G43" s="115">
        <v>4970</v>
      </c>
      <c r="H43" s="115">
        <v>24930</v>
      </c>
      <c r="I43" s="116">
        <v>7569</v>
      </c>
      <c r="J43" s="115">
        <v>5711</v>
      </c>
      <c r="K43" s="115">
        <v>1858</v>
      </c>
      <c r="L43" s="423">
        <v>5235</v>
      </c>
      <c r="M43" s="424">
        <v>4382</v>
      </c>
    </row>
    <row r="44" spans="1:13" ht="11.1" customHeight="1" x14ac:dyDescent="0.2">
      <c r="A44" s="422" t="s">
        <v>389</v>
      </c>
      <c r="B44" s="116">
        <v>63091</v>
      </c>
      <c r="C44" s="115">
        <v>32014</v>
      </c>
      <c r="D44" s="115">
        <v>31077</v>
      </c>
      <c r="E44" s="115">
        <v>44247</v>
      </c>
      <c r="F44" s="115">
        <v>18844</v>
      </c>
      <c r="G44" s="115">
        <v>4779</v>
      </c>
      <c r="H44" s="115">
        <v>24901</v>
      </c>
      <c r="I44" s="116">
        <v>7390</v>
      </c>
      <c r="J44" s="115">
        <v>5556</v>
      </c>
      <c r="K44" s="115">
        <v>1834</v>
      </c>
      <c r="L44" s="423">
        <v>3211</v>
      </c>
      <c r="M44" s="424">
        <v>4004</v>
      </c>
    </row>
    <row r="45" spans="1:13" s="111" customFormat="1" ht="15" customHeight="1" x14ac:dyDescent="0.2">
      <c r="A45" s="422" t="s">
        <v>399</v>
      </c>
      <c r="B45" s="116">
        <v>62872</v>
      </c>
      <c r="C45" s="115">
        <v>31924</v>
      </c>
      <c r="D45" s="115">
        <v>30948</v>
      </c>
      <c r="E45" s="115">
        <v>44160</v>
      </c>
      <c r="F45" s="115">
        <v>18712</v>
      </c>
      <c r="G45" s="115">
        <v>4646</v>
      </c>
      <c r="H45" s="115">
        <v>24993</v>
      </c>
      <c r="I45" s="116">
        <v>7347</v>
      </c>
      <c r="J45" s="115">
        <v>5489</v>
      </c>
      <c r="K45" s="115">
        <v>1858</v>
      </c>
      <c r="L45" s="423">
        <v>4626</v>
      </c>
      <c r="M45" s="424">
        <v>4912</v>
      </c>
    </row>
    <row r="46" spans="1:13" ht="11.1" customHeight="1" x14ac:dyDescent="0.2">
      <c r="A46" s="422" t="s">
        <v>391</v>
      </c>
      <c r="B46" s="116">
        <v>63196</v>
      </c>
      <c r="C46" s="115">
        <v>32210</v>
      </c>
      <c r="D46" s="115">
        <v>30986</v>
      </c>
      <c r="E46" s="115">
        <v>44284</v>
      </c>
      <c r="F46" s="115">
        <v>18912</v>
      </c>
      <c r="G46" s="115">
        <v>4523</v>
      </c>
      <c r="H46" s="115">
        <v>25239</v>
      </c>
      <c r="I46" s="116">
        <v>7514</v>
      </c>
      <c r="J46" s="115">
        <v>5609</v>
      </c>
      <c r="K46" s="115">
        <v>1905</v>
      </c>
      <c r="L46" s="423">
        <v>4240</v>
      </c>
      <c r="M46" s="424">
        <v>3939</v>
      </c>
    </row>
    <row r="47" spans="1:13" ht="11.1" customHeight="1" x14ac:dyDescent="0.2">
      <c r="A47" s="422" t="s">
        <v>388</v>
      </c>
      <c r="B47" s="116">
        <v>63692</v>
      </c>
      <c r="C47" s="115">
        <v>32495</v>
      </c>
      <c r="D47" s="115">
        <v>31197</v>
      </c>
      <c r="E47" s="115">
        <v>44653</v>
      </c>
      <c r="F47" s="115">
        <v>19039</v>
      </c>
      <c r="G47" s="115">
        <v>5206</v>
      </c>
      <c r="H47" s="115">
        <v>25274</v>
      </c>
      <c r="I47" s="116">
        <v>7401</v>
      </c>
      <c r="J47" s="115">
        <v>5472</v>
      </c>
      <c r="K47" s="115">
        <v>1929</v>
      </c>
      <c r="L47" s="423">
        <v>5430</v>
      </c>
      <c r="M47" s="424">
        <v>5030</v>
      </c>
    </row>
    <row r="48" spans="1:13" ht="11.1" customHeight="1" x14ac:dyDescent="0.2">
      <c r="A48" s="422" t="s">
        <v>389</v>
      </c>
      <c r="B48" s="116">
        <v>62736</v>
      </c>
      <c r="C48" s="115">
        <v>31769</v>
      </c>
      <c r="D48" s="115">
        <v>30967</v>
      </c>
      <c r="E48" s="115">
        <v>43784</v>
      </c>
      <c r="F48" s="115">
        <v>18952</v>
      </c>
      <c r="G48" s="115">
        <v>5019</v>
      </c>
      <c r="H48" s="115">
        <v>25069</v>
      </c>
      <c r="I48" s="116">
        <v>7293</v>
      </c>
      <c r="J48" s="115">
        <v>5404</v>
      </c>
      <c r="K48" s="115">
        <v>1889</v>
      </c>
      <c r="L48" s="423">
        <v>2969</v>
      </c>
      <c r="M48" s="424">
        <v>3872</v>
      </c>
    </row>
    <row r="49" spans="1:17" s="111" customFormat="1" ht="15" customHeight="1" x14ac:dyDescent="0.2">
      <c r="A49" s="422" t="s">
        <v>400</v>
      </c>
      <c r="B49" s="116">
        <v>62554</v>
      </c>
      <c r="C49" s="115">
        <v>31816</v>
      </c>
      <c r="D49" s="115">
        <v>30738</v>
      </c>
      <c r="E49" s="115">
        <v>43691</v>
      </c>
      <c r="F49" s="115">
        <v>18863</v>
      </c>
      <c r="G49" s="115">
        <v>4920</v>
      </c>
      <c r="H49" s="115">
        <v>25082</v>
      </c>
      <c r="I49" s="116">
        <v>7183</v>
      </c>
      <c r="J49" s="115">
        <v>5309</v>
      </c>
      <c r="K49" s="115">
        <v>1874</v>
      </c>
      <c r="L49" s="423">
        <v>4304</v>
      </c>
      <c r="M49" s="424">
        <v>4545</v>
      </c>
    </row>
    <row r="50" spans="1:17" ht="11.1" customHeight="1" x14ac:dyDescent="0.2">
      <c r="A50" s="422" t="s">
        <v>391</v>
      </c>
      <c r="B50" s="144">
        <v>62749</v>
      </c>
      <c r="C50" s="145">
        <v>31888</v>
      </c>
      <c r="D50" s="145">
        <v>30861</v>
      </c>
      <c r="E50" s="145">
        <v>43640</v>
      </c>
      <c r="F50" s="145">
        <v>19109</v>
      </c>
      <c r="G50" s="145">
        <v>4821</v>
      </c>
      <c r="H50" s="145">
        <v>25280</v>
      </c>
      <c r="I50" s="144">
        <v>7349</v>
      </c>
      <c r="J50" s="145">
        <v>5389</v>
      </c>
      <c r="K50" s="145">
        <v>1960</v>
      </c>
      <c r="L50" s="426">
        <v>3959</v>
      </c>
      <c r="M50" s="427">
        <v>3803</v>
      </c>
    </row>
    <row r="51" spans="1:17" ht="11.25" customHeight="1" x14ac:dyDescent="0.2">
      <c r="A51" s="428"/>
      <c r="B51" s="429"/>
      <c r="C51" s="430"/>
      <c r="D51" s="430"/>
      <c r="E51" s="430"/>
      <c r="F51" s="430"/>
      <c r="G51" s="430"/>
      <c r="H51" s="430"/>
      <c r="I51" s="430"/>
      <c r="J51" s="431"/>
      <c r="K51" s="270"/>
      <c r="L51" s="430"/>
      <c r="M51" s="432" t="s">
        <v>46</v>
      </c>
    </row>
    <row r="52" spans="1:17" ht="18" customHeight="1" x14ac:dyDescent="0.2">
      <c r="A52" s="666" t="s">
        <v>401</v>
      </c>
      <c r="B52" s="666"/>
      <c r="C52" s="666"/>
      <c r="D52" s="666"/>
      <c r="E52" s="666"/>
      <c r="F52" s="666"/>
      <c r="G52" s="666"/>
      <c r="H52" s="666"/>
      <c r="I52" s="666"/>
      <c r="J52" s="666"/>
      <c r="K52" s="666"/>
      <c r="L52" s="666"/>
      <c r="M52" s="666"/>
    </row>
    <row r="53" spans="1:17" ht="38.1" customHeight="1" x14ac:dyDescent="0.2">
      <c r="A53" s="667" t="s">
        <v>402</v>
      </c>
      <c r="B53" s="667"/>
      <c r="C53" s="667"/>
      <c r="D53" s="667"/>
      <c r="E53" s="667"/>
      <c r="F53" s="667"/>
      <c r="G53" s="667"/>
      <c r="H53" s="667"/>
      <c r="I53" s="667"/>
      <c r="J53" s="667"/>
      <c r="K53" s="667"/>
      <c r="L53" s="667"/>
      <c r="M53" s="667"/>
    </row>
    <row r="54" spans="1:17" s="152" customFormat="1" ht="9" x14ac:dyDescent="0.15">
      <c r="A54" s="668" t="s">
        <v>324</v>
      </c>
      <c r="B54" s="668"/>
      <c r="C54" s="668"/>
      <c r="D54" s="668"/>
      <c r="E54" s="668"/>
      <c r="F54" s="668"/>
      <c r="G54" s="668"/>
      <c r="H54" s="668"/>
      <c r="I54" s="668"/>
      <c r="J54" s="668"/>
      <c r="K54" s="668"/>
      <c r="L54" s="668"/>
      <c r="M54" s="668"/>
    </row>
    <row r="55" spans="1:17" s="152" customFormat="1" ht="20.25" customHeight="1" x14ac:dyDescent="0.15">
      <c r="A55" s="669"/>
      <c r="B55" s="670"/>
      <c r="C55" s="670"/>
      <c r="D55" s="670"/>
      <c r="E55" s="670"/>
      <c r="F55" s="670"/>
      <c r="G55" s="670"/>
      <c r="H55" s="670"/>
      <c r="I55" s="670"/>
      <c r="J55" s="670"/>
      <c r="K55" s="670"/>
      <c r="L55" s="222"/>
      <c r="M55" s="222"/>
    </row>
    <row r="56" spans="1:17" s="152" customFormat="1" ht="18" customHeight="1" x14ac:dyDescent="0.2">
      <c r="A56" s="671" t="s">
        <v>495</v>
      </c>
      <c r="B56" s="672"/>
      <c r="C56" s="672"/>
      <c r="D56" s="672"/>
      <c r="E56" s="672"/>
      <c r="F56" s="672"/>
      <c r="G56" s="672"/>
      <c r="H56" s="672"/>
      <c r="I56" s="672"/>
      <c r="J56" s="672"/>
      <c r="K56" s="672"/>
    </row>
    <row r="57" spans="1:17" s="152" customFormat="1" ht="11.25" customHeight="1" x14ac:dyDescent="0.2">
      <c r="A57" s="662"/>
      <c r="B57" s="662"/>
      <c r="C57" s="662"/>
      <c r="D57" s="662"/>
      <c r="E57" s="662"/>
      <c r="F57" s="662"/>
      <c r="G57" s="662"/>
      <c r="H57" s="662"/>
      <c r="I57" s="662"/>
      <c r="J57" s="662"/>
      <c r="L57" s="220"/>
      <c r="N57" s="220"/>
      <c r="O57" s="220"/>
      <c r="P57" s="220"/>
      <c r="Q57" s="220"/>
    </row>
    <row r="58" spans="1:17" ht="12.75" customHeight="1" x14ac:dyDescent="0.2">
      <c r="A58" s="433"/>
      <c r="B58" s="434"/>
      <c r="C58" s="435"/>
      <c r="D58" s="435"/>
      <c r="E58" s="435"/>
      <c r="F58" s="435"/>
      <c r="G58" s="435"/>
      <c r="H58" s="435"/>
      <c r="I58" s="435"/>
      <c r="J58" s="436"/>
      <c r="L58" s="435"/>
      <c r="N58" s="227"/>
      <c r="O58" s="227"/>
      <c r="P58" s="227"/>
      <c r="Q58" s="227"/>
    </row>
    <row r="59" spans="1:17" ht="12.75" customHeight="1" x14ac:dyDescent="0.2">
      <c r="A59" s="437"/>
      <c r="B59" s="434"/>
      <c r="C59" s="435"/>
      <c r="D59" s="435"/>
      <c r="E59" s="435"/>
      <c r="F59" s="435"/>
      <c r="G59" s="435"/>
      <c r="H59" s="435"/>
      <c r="I59" s="435"/>
      <c r="J59" s="436"/>
      <c r="L59" s="435"/>
    </row>
    <row r="60" spans="1:17" ht="12.75" customHeight="1" x14ac:dyDescent="0.2">
      <c r="A60" s="438"/>
      <c r="B60" s="246"/>
      <c r="C60" s="247"/>
      <c r="D60" s="247"/>
      <c r="E60" s="247"/>
      <c r="F60" s="247"/>
      <c r="G60" s="247"/>
      <c r="H60" s="247"/>
      <c r="I60" s="247"/>
      <c r="J60" s="248"/>
      <c r="L60" s="247"/>
    </row>
    <row r="61" spans="1:17" ht="12.75" customHeight="1" x14ac:dyDescent="0.2">
      <c r="A61" s="245"/>
      <c r="B61" s="246"/>
      <c r="C61" s="247"/>
      <c r="D61" s="247"/>
      <c r="E61" s="247"/>
      <c r="F61" s="247"/>
      <c r="G61" s="247"/>
      <c r="H61" s="247"/>
      <c r="I61" s="247"/>
      <c r="J61" s="248"/>
      <c r="L61" s="247"/>
    </row>
    <row r="62" spans="1:17" ht="12.75" customHeight="1" x14ac:dyDescent="0.2">
      <c r="A62" s="245"/>
      <c r="B62" s="246"/>
      <c r="C62" s="247"/>
      <c r="D62" s="247"/>
      <c r="E62" s="247"/>
      <c r="F62" s="247"/>
      <c r="G62" s="247"/>
      <c r="H62" s="247"/>
      <c r="I62" s="247"/>
      <c r="J62" s="248"/>
      <c r="L62" s="247"/>
    </row>
    <row r="63" spans="1:17" ht="12.75" customHeight="1" x14ac:dyDescent="0.2">
      <c r="A63" s="245"/>
      <c r="B63" s="246"/>
      <c r="C63" s="247"/>
      <c r="D63" s="247"/>
      <c r="E63" s="247"/>
      <c r="F63" s="247"/>
      <c r="G63" s="247"/>
      <c r="H63" s="247"/>
      <c r="I63" s="247"/>
      <c r="J63" s="248"/>
      <c r="L63" s="247"/>
    </row>
    <row r="64" spans="1:17" ht="15.95" customHeight="1" x14ac:dyDescent="0.2">
      <c r="A64" s="439"/>
    </row>
    <row r="68" spans="1:13" ht="15.95" customHeight="1" x14ac:dyDescent="0.2">
      <c r="A68" s="439"/>
    </row>
    <row r="70" spans="1:13" ht="15.95" customHeight="1" x14ac:dyDescent="0.2">
      <c r="K70" s="440"/>
      <c r="M70" s="440"/>
    </row>
    <row r="71" spans="1:13" ht="15.95" customHeight="1" x14ac:dyDescent="0.2">
      <c r="K71" s="440"/>
      <c r="M71" s="440"/>
    </row>
    <row r="72" spans="1:13" ht="15.95" customHeight="1" x14ac:dyDescent="0.2">
      <c r="A72" s="439"/>
      <c r="K72" s="440"/>
      <c r="M72" s="440"/>
    </row>
    <row r="76" spans="1:13" ht="15.95" customHeight="1" x14ac:dyDescent="0.2">
      <c r="A76" s="439"/>
    </row>
    <row r="80" spans="1:13" ht="15.95" customHeight="1" x14ac:dyDescent="0.2">
      <c r="A80" s="439"/>
    </row>
    <row r="84" spans="1:1" ht="15.95" customHeight="1" x14ac:dyDescent="0.2">
      <c r="A84" s="439"/>
    </row>
    <row r="88" spans="1:1" ht="15.95" customHeight="1" x14ac:dyDescent="0.2">
      <c r="A88" s="439"/>
    </row>
  </sheetData>
  <mergeCells count="12">
    <mergeCell ref="L7:M7"/>
    <mergeCell ref="A57:J57"/>
    <mergeCell ref="A3:K3"/>
    <mergeCell ref="A5:B5"/>
    <mergeCell ref="A7:A9"/>
    <mergeCell ref="B7:H7"/>
    <mergeCell ref="I7:K7"/>
    <mergeCell ref="A52:M52"/>
    <mergeCell ref="A53:M53"/>
    <mergeCell ref="A54:M54"/>
    <mergeCell ref="A55:K55"/>
    <mergeCell ref="A56:K56"/>
  </mergeCells>
  <printOptions horizontalCentered="1"/>
  <pageMargins left="0.7" right="0.7" top="0.75" bottom="0.75" header="0.3" footer="0.3"/>
  <pageSetup paperSize="9" scale="69" fitToHeight="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dimension ref="A1:B20"/>
  <sheetViews>
    <sheetView zoomScaleNormal="100" zoomScaleSheetLayoutView="100" workbookViewId="0"/>
  </sheetViews>
  <sheetFormatPr baseColWidth="10" defaultRowHeight="12" x14ac:dyDescent="0.2"/>
  <cols>
    <col min="1" max="1" width="2" style="446" customWidth="1"/>
    <col min="2" max="2" width="78" style="446" customWidth="1"/>
    <col min="3" max="6" width="102.75" style="446" customWidth="1"/>
    <col min="7" max="256" width="11" style="446"/>
    <col min="257" max="257" width="2" style="446" customWidth="1"/>
    <col min="258" max="258" width="78" style="446" customWidth="1"/>
    <col min="259" max="262" width="102.75" style="446" customWidth="1"/>
    <col min="263" max="512" width="11" style="446"/>
    <col min="513" max="513" width="2" style="446" customWidth="1"/>
    <col min="514" max="514" width="78" style="446" customWidth="1"/>
    <col min="515" max="518" width="102.75" style="446" customWidth="1"/>
    <col min="519" max="768" width="11" style="446"/>
    <col min="769" max="769" width="2" style="446" customWidth="1"/>
    <col min="770" max="770" width="78" style="446" customWidth="1"/>
    <col min="771" max="774" width="102.75" style="446" customWidth="1"/>
    <col min="775" max="1024" width="11" style="446"/>
    <col min="1025" max="1025" width="2" style="446" customWidth="1"/>
    <col min="1026" max="1026" width="78" style="446" customWidth="1"/>
    <col min="1027" max="1030" width="102.75" style="446" customWidth="1"/>
    <col min="1031" max="1280" width="11" style="446"/>
    <col min="1281" max="1281" width="2" style="446" customWidth="1"/>
    <col min="1282" max="1282" width="78" style="446" customWidth="1"/>
    <col min="1283" max="1286" width="102.75" style="446" customWidth="1"/>
    <col min="1287" max="1536" width="11" style="446"/>
    <col min="1537" max="1537" width="2" style="446" customWidth="1"/>
    <col min="1538" max="1538" width="78" style="446" customWidth="1"/>
    <col min="1539" max="1542" width="102.75" style="446" customWidth="1"/>
    <col min="1543" max="1792" width="11" style="446"/>
    <col min="1793" max="1793" width="2" style="446" customWidth="1"/>
    <col min="1794" max="1794" width="78" style="446" customWidth="1"/>
    <col min="1795" max="1798" width="102.75" style="446" customWidth="1"/>
    <col min="1799" max="2048" width="11" style="446"/>
    <col min="2049" max="2049" width="2" style="446" customWidth="1"/>
    <col min="2050" max="2050" width="78" style="446" customWidth="1"/>
    <col min="2051" max="2054" width="102.75" style="446" customWidth="1"/>
    <col min="2055" max="2304" width="11" style="446"/>
    <col min="2305" max="2305" width="2" style="446" customWidth="1"/>
    <col min="2306" max="2306" width="78" style="446" customWidth="1"/>
    <col min="2307" max="2310" width="102.75" style="446" customWidth="1"/>
    <col min="2311" max="2560" width="11" style="446"/>
    <col min="2561" max="2561" width="2" style="446" customWidth="1"/>
    <col min="2562" max="2562" width="78" style="446" customWidth="1"/>
    <col min="2563" max="2566" width="102.75" style="446" customWidth="1"/>
    <col min="2567" max="2816" width="11" style="446"/>
    <col min="2817" max="2817" width="2" style="446" customWidth="1"/>
    <col min="2818" max="2818" width="78" style="446" customWidth="1"/>
    <col min="2819" max="2822" width="102.75" style="446" customWidth="1"/>
    <col min="2823" max="3072" width="11" style="446"/>
    <col min="3073" max="3073" width="2" style="446" customWidth="1"/>
    <col min="3074" max="3074" width="78" style="446" customWidth="1"/>
    <col min="3075" max="3078" width="102.75" style="446" customWidth="1"/>
    <col min="3079" max="3328" width="11" style="446"/>
    <col min="3329" max="3329" width="2" style="446" customWidth="1"/>
    <col min="3330" max="3330" width="78" style="446" customWidth="1"/>
    <col min="3331" max="3334" width="102.75" style="446" customWidth="1"/>
    <col min="3335" max="3584" width="11" style="446"/>
    <col min="3585" max="3585" width="2" style="446" customWidth="1"/>
    <col min="3586" max="3586" width="78" style="446" customWidth="1"/>
    <col min="3587" max="3590" width="102.75" style="446" customWidth="1"/>
    <col min="3591" max="3840" width="11" style="446"/>
    <col min="3841" max="3841" width="2" style="446" customWidth="1"/>
    <col min="3842" max="3842" width="78" style="446" customWidth="1"/>
    <col min="3843" max="3846" width="102.75" style="446" customWidth="1"/>
    <col min="3847" max="4096" width="11" style="446"/>
    <col min="4097" max="4097" width="2" style="446" customWidth="1"/>
    <col min="4098" max="4098" width="78" style="446" customWidth="1"/>
    <col min="4099" max="4102" width="102.75" style="446" customWidth="1"/>
    <col min="4103" max="4352" width="11" style="446"/>
    <col min="4353" max="4353" width="2" style="446" customWidth="1"/>
    <col min="4354" max="4354" width="78" style="446" customWidth="1"/>
    <col min="4355" max="4358" width="102.75" style="446" customWidth="1"/>
    <col min="4359" max="4608" width="11" style="446"/>
    <col min="4609" max="4609" width="2" style="446" customWidth="1"/>
    <col min="4610" max="4610" width="78" style="446" customWidth="1"/>
    <col min="4611" max="4614" width="102.75" style="446" customWidth="1"/>
    <col min="4615" max="4864" width="11" style="446"/>
    <col min="4865" max="4865" width="2" style="446" customWidth="1"/>
    <col min="4866" max="4866" width="78" style="446" customWidth="1"/>
    <col min="4867" max="4870" width="102.75" style="446" customWidth="1"/>
    <col min="4871" max="5120" width="11" style="446"/>
    <col min="5121" max="5121" width="2" style="446" customWidth="1"/>
    <col min="5122" max="5122" width="78" style="446" customWidth="1"/>
    <col min="5123" max="5126" width="102.75" style="446" customWidth="1"/>
    <col min="5127" max="5376" width="11" style="446"/>
    <col min="5377" max="5377" width="2" style="446" customWidth="1"/>
    <col min="5378" max="5378" width="78" style="446" customWidth="1"/>
    <col min="5379" max="5382" width="102.75" style="446" customWidth="1"/>
    <col min="5383" max="5632" width="11" style="446"/>
    <col min="5633" max="5633" width="2" style="446" customWidth="1"/>
    <col min="5634" max="5634" width="78" style="446" customWidth="1"/>
    <col min="5635" max="5638" width="102.75" style="446" customWidth="1"/>
    <col min="5639" max="5888" width="11" style="446"/>
    <col min="5889" max="5889" width="2" style="446" customWidth="1"/>
    <col min="5890" max="5890" width="78" style="446" customWidth="1"/>
    <col min="5891" max="5894" width="102.75" style="446" customWidth="1"/>
    <col min="5895" max="6144" width="11" style="446"/>
    <col min="6145" max="6145" width="2" style="446" customWidth="1"/>
    <col min="6146" max="6146" width="78" style="446" customWidth="1"/>
    <col min="6147" max="6150" width="102.75" style="446" customWidth="1"/>
    <col min="6151" max="6400" width="11" style="446"/>
    <col min="6401" max="6401" width="2" style="446" customWidth="1"/>
    <col min="6402" max="6402" width="78" style="446" customWidth="1"/>
    <col min="6403" max="6406" width="102.75" style="446" customWidth="1"/>
    <col min="6407" max="6656" width="11" style="446"/>
    <col min="6657" max="6657" width="2" style="446" customWidth="1"/>
    <col min="6658" max="6658" width="78" style="446" customWidth="1"/>
    <col min="6659" max="6662" width="102.75" style="446" customWidth="1"/>
    <col min="6663" max="6912" width="11" style="446"/>
    <col min="6913" max="6913" width="2" style="446" customWidth="1"/>
    <col min="6914" max="6914" width="78" style="446" customWidth="1"/>
    <col min="6915" max="6918" width="102.75" style="446" customWidth="1"/>
    <col min="6919" max="7168" width="11" style="446"/>
    <col min="7169" max="7169" width="2" style="446" customWidth="1"/>
    <col min="7170" max="7170" width="78" style="446" customWidth="1"/>
    <col min="7171" max="7174" width="102.75" style="446" customWidth="1"/>
    <col min="7175" max="7424" width="11" style="446"/>
    <col min="7425" max="7425" width="2" style="446" customWidth="1"/>
    <col min="7426" max="7426" width="78" style="446" customWidth="1"/>
    <col min="7427" max="7430" width="102.75" style="446" customWidth="1"/>
    <col min="7431" max="7680" width="11" style="446"/>
    <col min="7681" max="7681" width="2" style="446" customWidth="1"/>
    <col min="7682" max="7682" width="78" style="446" customWidth="1"/>
    <col min="7683" max="7686" width="102.75" style="446" customWidth="1"/>
    <col min="7687" max="7936" width="11" style="446"/>
    <col min="7937" max="7937" width="2" style="446" customWidth="1"/>
    <col min="7938" max="7938" width="78" style="446" customWidth="1"/>
    <col min="7939" max="7942" width="102.75" style="446" customWidth="1"/>
    <col min="7943" max="8192" width="11" style="446"/>
    <col min="8193" max="8193" width="2" style="446" customWidth="1"/>
    <col min="8194" max="8194" width="78" style="446" customWidth="1"/>
    <col min="8195" max="8198" width="102.75" style="446" customWidth="1"/>
    <col min="8199" max="8448" width="11" style="446"/>
    <col min="8449" max="8449" width="2" style="446" customWidth="1"/>
    <col min="8450" max="8450" width="78" style="446" customWidth="1"/>
    <col min="8451" max="8454" width="102.75" style="446" customWidth="1"/>
    <col min="8455" max="8704" width="11" style="446"/>
    <col min="8705" max="8705" width="2" style="446" customWidth="1"/>
    <col min="8706" max="8706" width="78" style="446" customWidth="1"/>
    <col min="8707" max="8710" width="102.75" style="446" customWidth="1"/>
    <col min="8711" max="8960" width="11" style="446"/>
    <col min="8961" max="8961" width="2" style="446" customWidth="1"/>
    <col min="8962" max="8962" width="78" style="446" customWidth="1"/>
    <col min="8963" max="8966" width="102.75" style="446" customWidth="1"/>
    <col min="8967" max="9216" width="11" style="446"/>
    <col min="9217" max="9217" width="2" style="446" customWidth="1"/>
    <col min="9218" max="9218" width="78" style="446" customWidth="1"/>
    <col min="9219" max="9222" width="102.75" style="446" customWidth="1"/>
    <col min="9223" max="9472" width="11" style="446"/>
    <col min="9473" max="9473" width="2" style="446" customWidth="1"/>
    <col min="9474" max="9474" width="78" style="446" customWidth="1"/>
    <col min="9475" max="9478" width="102.75" style="446" customWidth="1"/>
    <col min="9479" max="9728" width="11" style="446"/>
    <col min="9729" max="9729" width="2" style="446" customWidth="1"/>
    <col min="9730" max="9730" width="78" style="446" customWidth="1"/>
    <col min="9731" max="9734" width="102.75" style="446" customWidth="1"/>
    <col min="9735" max="9984" width="11" style="446"/>
    <col min="9985" max="9985" width="2" style="446" customWidth="1"/>
    <col min="9986" max="9986" width="78" style="446" customWidth="1"/>
    <col min="9987" max="9990" width="102.75" style="446" customWidth="1"/>
    <col min="9991" max="10240" width="11" style="446"/>
    <col min="10241" max="10241" width="2" style="446" customWidth="1"/>
    <col min="10242" max="10242" width="78" style="446" customWidth="1"/>
    <col min="10243" max="10246" width="102.75" style="446" customWidth="1"/>
    <col min="10247" max="10496" width="11" style="446"/>
    <col min="10497" max="10497" width="2" style="446" customWidth="1"/>
    <col min="10498" max="10498" width="78" style="446" customWidth="1"/>
    <col min="10499" max="10502" width="102.75" style="446" customWidth="1"/>
    <col min="10503" max="10752" width="11" style="446"/>
    <col min="10753" max="10753" width="2" style="446" customWidth="1"/>
    <col min="10754" max="10754" width="78" style="446" customWidth="1"/>
    <col min="10755" max="10758" width="102.75" style="446" customWidth="1"/>
    <col min="10759" max="11008" width="11" style="446"/>
    <col min="11009" max="11009" width="2" style="446" customWidth="1"/>
    <col min="11010" max="11010" width="78" style="446" customWidth="1"/>
    <col min="11011" max="11014" width="102.75" style="446" customWidth="1"/>
    <col min="11015" max="11264" width="11" style="446"/>
    <col min="11265" max="11265" width="2" style="446" customWidth="1"/>
    <col min="11266" max="11266" width="78" style="446" customWidth="1"/>
    <col min="11267" max="11270" width="102.75" style="446" customWidth="1"/>
    <col min="11271" max="11520" width="11" style="446"/>
    <col min="11521" max="11521" width="2" style="446" customWidth="1"/>
    <col min="11522" max="11522" width="78" style="446" customWidth="1"/>
    <col min="11523" max="11526" width="102.75" style="446" customWidth="1"/>
    <col min="11527" max="11776" width="11" style="446"/>
    <col min="11777" max="11777" width="2" style="446" customWidth="1"/>
    <col min="11778" max="11778" width="78" style="446" customWidth="1"/>
    <col min="11779" max="11782" width="102.75" style="446" customWidth="1"/>
    <col min="11783" max="12032" width="11" style="446"/>
    <col min="12033" max="12033" width="2" style="446" customWidth="1"/>
    <col min="12034" max="12034" width="78" style="446" customWidth="1"/>
    <col min="12035" max="12038" width="102.75" style="446" customWidth="1"/>
    <col min="12039" max="12288" width="11" style="446"/>
    <col min="12289" max="12289" width="2" style="446" customWidth="1"/>
    <col min="12290" max="12290" width="78" style="446" customWidth="1"/>
    <col min="12291" max="12294" width="102.75" style="446" customWidth="1"/>
    <col min="12295" max="12544" width="11" style="446"/>
    <col min="12545" max="12545" width="2" style="446" customWidth="1"/>
    <col min="12546" max="12546" width="78" style="446" customWidth="1"/>
    <col min="12547" max="12550" width="102.75" style="446" customWidth="1"/>
    <col min="12551" max="12800" width="11" style="446"/>
    <col min="12801" max="12801" width="2" style="446" customWidth="1"/>
    <col min="12802" max="12802" width="78" style="446" customWidth="1"/>
    <col min="12803" max="12806" width="102.75" style="446" customWidth="1"/>
    <col min="12807" max="13056" width="11" style="446"/>
    <col min="13057" max="13057" width="2" style="446" customWidth="1"/>
    <col min="13058" max="13058" width="78" style="446" customWidth="1"/>
    <col min="13059" max="13062" width="102.75" style="446" customWidth="1"/>
    <col min="13063" max="13312" width="11" style="446"/>
    <col min="13313" max="13313" width="2" style="446" customWidth="1"/>
    <col min="13314" max="13314" width="78" style="446" customWidth="1"/>
    <col min="13315" max="13318" width="102.75" style="446" customWidth="1"/>
    <col min="13319" max="13568" width="11" style="446"/>
    <col min="13569" max="13569" width="2" style="446" customWidth="1"/>
    <col min="13570" max="13570" width="78" style="446" customWidth="1"/>
    <col min="13571" max="13574" width="102.75" style="446" customWidth="1"/>
    <col min="13575" max="13824" width="11" style="446"/>
    <col min="13825" max="13825" width="2" style="446" customWidth="1"/>
    <col min="13826" max="13826" width="78" style="446" customWidth="1"/>
    <col min="13827" max="13830" width="102.75" style="446" customWidth="1"/>
    <col min="13831" max="14080" width="11" style="446"/>
    <col min="14081" max="14081" width="2" style="446" customWidth="1"/>
    <col min="14082" max="14082" width="78" style="446" customWidth="1"/>
    <col min="14083" max="14086" width="102.75" style="446" customWidth="1"/>
    <col min="14087" max="14336" width="11" style="446"/>
    <col min="14337" max="14337" width="2" style="446" customWidth="1"/>
    <col min="14338" max="14338" width="78" style="446" customWidth="1"/>
    <col min="14339" max="14342" width="102.75" style="446" customWidth="1"/>
    <col min="14343" max="14592" width="11" style="446"/>
    <col min="14593" max="14593" width="2" style="446" customWidth="1"/>
    <col min="14594" max="14594" width="78" style="446" customWidth="1"/>
    <col min="14595" max="14598" width="102.75" style="446" customWidth="1"/>
    <col min="14599" max="14848" width="11" style="446"/>
    <col min="14849" max="14849" width="2" style="446" customWidth="1"/>
    <col min="14850" max="14850" width="78" style="446" customWidth="1"/>
    <col min="14851" max="14854" width="102.75" style="446" customWidth="1"/>
    <col min="14855" max="15104" width="11" style="446"/>
    <col min="15105" max="15105" width="2" style="446" customWidth="1"/>
    <col min="15106" max="15106" width="78" style="446" customWidth="1"/>
    <col min="15107" max="15110" width="102.75" style="446" customWidth="1"/>
    <col min="15111" max="15360" width="11" style="446"/>
    <col min="15361" max="15361" width="2" style="446" customWidth="1"/>
    <col min="15362" max="15362" width="78" style="446" customWidth="1"/>
    <col min="15363" max="15366" width="102.75" style="446" customWidth="1"/>
    <col min="15367" max="15616" width="11" style="446"/>
    <col min="15617" max="15617" width="2" style="446" customWidth="1"/>
    <col min="15618" max="15618" width="78" style="446" customWidth="1"/>
    <col min="15619" max="15622" width="102.75" style="446" customWidth="1"/>
    <col min="15623" max="15872" width="11" style="446"/>
    <col min="15873" max="15873" width="2" style="446" customWidth="1"/>
    <col min="15874" max="15874" width="78" style="446" customWidth="1"/>
    <col min="15875" max="15878" width="102.75" style="446" customWidth="1"/>
    <col min="15879" max="16128" width="11" style="446"/>
    <col min="16129" max="16129" width="2" style="446" customWidth="1"/>
    <col min="16130" max="16130" width="78" style="446" customWidth="1"/>
    <col min="16131" max="16134" width="102.75" style="446" customWidth="1"/>
    <col min="16135" max="16384" width="11" style="446"/>
  </cols>
  <sheetData>
    <row r="1" spans="1:2" s="443" customFormat="1" ht="36.75" customHeight="1" x14ac:dyDescent="0.2">
      <c r="A1" s="441"/>
      <c r="B1" s="442" t="s">
        <v>6</v>
      </c>
    </row>
    <row r="2" spans="1:2" s="444" customFormat="1" ht="19.5" customHeight="1" x14ac:dyDescent="0.2">
      <c r="B2" s="445" t="s">
        <v>403</v>
      </c>
    </row>
    <row r="3" spans="1:2" ht="15" x14ac:dyDescent="0.25">
      <c r="B3" s="447" t="s">
        <v>404</v>
      </c>
    </row>
    <row r="5" spans="1:2" ht="29.25" customHeight="1" x14ac:dyDescent="0.2">
      <c r="B5" s="448" t="s">
        <v>405</v>
      </c>
    </row>
    <row r="6" spans="1:2" ht="9.9499999999999993" customHeight="1" x14ac:dyDescent="0.2">
      <c r="B6" s="448"/>
    </row>
    <row r="7" spans="1:2" ht="73.5" customHeight="1" x14ac:dyDescent="0.2">
      <c r="B7" s="448" t="s">
        <v>406</v>
      </c>
    </row>
    <row r="8" spans="1:2" ht="9.9499999999999993" customHeight="1" x14ac:dyDescent="0.2">
      <c r="B8" s="448"/>
    </row>
    <row r="9" spans="1:2" ht="50.25" customHeight="1" x14ac:dyDescent="0.2">
      <c r="B9" s="448" t="s">
        <v>407</v>
      </c>
    </row>
    <row r="10" spans="1:2" ht="9.9499999999999993" customHeight="1" x14ac:dyDescent="0.2">
      <c r="B10" s="448"/>
    </row>
    <row r="11" spans="1:2" ht="79.5" customHeight="1" x14ac:dyDescent="0.2">
      <c r="B11" s="448" t="s">
        <v>408</v>
      </c>
    </row>
    <row r="12" spans="1:2" ht="9.9499999999999993" customHeight="1" x14ac:dyDescent="0.2">
      <c r="B12" s="448"/>
    </row>
    <row r="13" spans="1:2" ht="48.75" customHeight="1" x14ac:dyDescent="0.2">
      <c r="B13" s="448" t="s">
        <v>409</v>
      </c>
    </row>
    <row r="14" spans="1:2" ht="9.9499999999999993" customHeight="1" x14ac:dyDescent="0.2">
      <c r="B14" s="448"/>
    </row>
    <row r="15" spans="1:2" ht="33" customHeight="1" x14ac:dyDescent="0.2">
      <c r="B15" s="448" t="s">
        <v>410</v>
      </c>
    </row>
    <row r="16" spans="1:2" ht="9.9499999999999993" customHeight="1" x14ac:dyDescent="0.2">
      <c r="B16" s="448"/>
    </row>
    <row r="17" spans="2:2" ht="105" customHeight="1" x14ac:dyDescent="0.2">
      <c r="B17" s="448" t="s">
        <v>411</v>
      </c>
    </row>
    <row r="18" spans="2:2" ht="9.9499999999999993" customHeight="1" x14ac:dyDescent="0.2">
      <c r="B18" s="448"/>
    </row>
    <row r="19" spans="2:2" ht="13.5" customHeight="1" x14ac:dyDescent="0.2">
      <c r="B19" s="449" t="s">
        <v>412</v>
      </c>
    </row>
    <row r="20" spans="2:2" ht="24" customHeight="1" x14ac:dyDescent="0.2">
      <c r="B20" s="450" t="s">
        <v>413</v>
      </c>
    </row>
  </sheetData>
  <hyperlinks>
    <hyperlink ref="B20" r:id="rId1"/>
  </hyperlinks>
  <pageMargins left="0.7" right="0.7" top="0.78740157499999996" bottom="0.78740157499999996"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pageSetUpPr fitToPage="1"/>
  </sheetPr>
  <dimension ref="A1:J289"/>
  <sheetViews>
    <sheetView showGridLines="0" zoomScaleNormal="100" workbookViewId="0"/>
  </sheetViews>
  <sheetFormatPr baseColWidth="10" defaultRowHeight="12.75" x14ac:dyDescent="0.2"/>
  <cols>
    <col min="1" max="1" width="1.875" style="453" customWidth="1"/>
    <col min="2" max="2" width="78" style="453" customWidth="1"/>
    <col min="3" max="6" width="11" style="453"/>
    <col min="7" max="7" width="4.125" style="453" customWidth="1"/>
    <col min="8" max="256" width="11" style="453"/>
    <col min="257" max="257" width="1.875" style="453" customWidth="1"/>
    <col min="258" max="258" width="78" style="453" customWidth="1"/>
    <col min="259" max="262" width="11" style="453"/>
    <col min="263" max="263" width="4.125" style="453" customWidth="1"/>
    <col min="264" max="512" width="11" style="453"/>
    <col min="513" max="513" width="1.875" style="453" customWidth="1"/>
    <col min="514" max="514" width="78" style="453" customWidth="1"/>
    <col min="515" max="518" width="11" style="453"/>
    <col min="519" max="519" width="4.125" style="453" customWidth="1"/>
    <col min="520" max="768" width="11" style="453"/>
    <col min="769" max="769" width="1.875" style="453" customWidth="1"/>
    <col min="770" max="770" width="78" style="453" customWidth="1"/>
    <col min="771" max="774" width="11" style="453"/>
    <col min="775" max="775" width="4.125" style="453" customWidth="1"/>
    <col min="776" max="1024" width="11" style="453"/>
    <col min="1025" max="1025" width="1.875" style="453" customWidth="1"/>
    <col min="1026" max="1026" width="78" style="453" customWidth="1"/>
    <col min="1027" max="1030" width="11" style="453"/>
    <col min="1031" max="1031" width="4.125" style="453" customWidth="1"/>
    <col min="1032" max="1280" width="11" style="453"/>
    <col min="1281" max="1281" width="1.875" style="453" customWidth="1"/>
    <col min="1282" max="1282" width="78" style="453" customWidth="1"/>
    <col min="1283" max="1286" width="11" style="453"/>
    <col min="1287" max="1287" width="4.125" style="453" customWidth="1"/>
    <col min="1288" max="1536" width="11" style="453"/>
    <col min="1537" max="1537" width="1.875" style="453" customWidth="1"/>
    <col min="1538" max="1538" width="78" style="453" customWidth="1"/>
    <col min="1539" max="1542" width="11" style="453"/>
    <col min="1543" max="1543" width="4.125" style="453" customWidth="1"/>
    <col min="1544" max="1792" width="11" style="453"/>
    <col min="1793" max="1793" width="1.875" style="453" customWidth="1"/>
    <col min="1794" max="1794" width="78" style="453" customWidth="1"/>
    <col min="1795" max="1798" width="11" style="453"/>
    <col min="1799" max="1799" width="4.125" style="453" customWidth="1"/>
    <col min="1800" max="2048" width="11" style="453"/>
    <col min="2049" max="2049" width="1.875" style="453" customWidth="1"/>
    <col min="2050" max="2050" width="78" style="453" customWidth="1"/>
    <col min="2051" max="2054" width="11" style="453"/>
    <col min="2055" max="2055" width="4.125" style="453" customWidth="1"/>
    <col min="2056" max="2304" width="11" style="453"/>
    <col min="2305" max="2305" width="1.875" style="453" customWidth="1"/>
    <col min="2306" max="2306" width="78" style="453" customWidth="1"/>
    <col min="2307" max="2310" width="11" style="453"/>
    <col min="2311" max="2311" width="4.125" style="453" customWidth="1"/>
    <col min="2312" max="2560" width="11" style="453"/>
    <col min="2561" max="2561" width="1.875" style="453" customWidth="1"/>
    <col min="2562" max="2562" width="78" style="453" customWidth="1"/>
    <col min="2563" max="2566" width="11" style="453"/>
    <col min="2567" max="2567" width="4.125" style="453" customWidth="1"/>
    <col min="2568" max="2816" width="11" style="453"/>
    <col min="2817" max="2817" width="1.875" style="453" customWidth="1"/>
    <col min="2818" max="2818" width="78" style="453" customWidth="1"/>
    <col min="2819" max="2822" width="11" style="453"/>
    <col min="2823" max="2823" width="4.125" style="453" customWidth="1"/>
    <col min="2824" max="3072" width="11" style="453"/>
    <col min="3073" max="3073" width="1.875" style="453" customWidth="1"/>
    <col min="3074" max="3074" width="78" style="453" customWidth="1"/>
    <col min="3075" max="3078" width="11" style="453"/>
    <col min="3079" max="3079" width="4.125" style="453" customWidth="1"/>
    <col min="3080" max="3328" width="11" style="453"/>
    <col min="3329" max="3329" width="1.875" style="453" customWidth="1"/>
    <col min="3330" max="3330" width="78" style="453" customWidth="1"/>
    <col min="3331" max="3334" width="11" style="453"/>
    <col min="3335" max="3335" width="4.125" style="453" customWidth="1"/>
    <col min="3336" max="3584" width="11" style="453"/>
    <col min="3585" max="3585" width="1.875" style="453" customWidth="1"/>
    <col min="3586" max="3586" width="78" style="453" customWidth="1"/>
    <col min="3587" max="3590" width="11" style="453"/>
    <col min="3591" max="3591" width="4.125" style="453" customWidth="1"/>
    <col min="3592" max="3840" width="11" style="453"/>
    <col min="3841" max="3841" width="1.875" style="453" customWidth="1"/>
    <col min="3842" max="3842" width="78" style="453" customWidth="1"/>
    <col min="3843" max="3846" width="11" style="453"/>
    <col min="3847" max="3847" width="4.125" style="453" customWidth="1"/>
    <col min="3848" max="4096" width="11" style="453"/>
    <col min="4097" max="4097" width="1.875" style="453" customWidth="1"/>
    <col min="4098" max="4098" width="78" style="453" customWidth="1"/>
    <col min="4099" max="4102" width="11" style="453"/>
    <col min="4103" max="4103" width="4.125" style="453" customWidth="1"/>
    <col min="4104" max="4352" width="11" style="453"/>
    <col min="4353" max="4353" width="1.875" style="453" customWidth="1"/>
    <col min="4354" max="4354" width="78" style="453" customWidth="1"/>
    <col min="4355" max="4358" width="11" style="453"/>
    <col min="4359" max="4359" width="4.125" style="453" customWidth="1"/>
    <col min="4360" max="4608" width="11" style="453"/>
    <col min="4609" max="4609" width="1.875" style="453" customWidth="1"/>
    <col min="4610" max="4610" width="78" style="453" customWidth="1"/>
    <col min="4611" max="4614" width="11" style="453"/>
    <col min="4615" max="4615" width="4.125" style="453" customWidth="1"/>
    <col min="4616" max="4864" width="11" style="453"/>
    <col min="4865" max="4865" width="1.875" style="453" customWidth="1"/>
    <col min="4866" max="4866" width="78" style="453" customWidth="1"/>
    <col min="4867" max="4870" width="11" style="453"/>
    <col min="4871" max="4871" width="4.125" style="453" customWidth="1"/>
    <col min="4872" max="5120" width="11" style="453"/>
    <col min="5121" max="5121" width="1.875" style="453" customWidth="1"/>
    <col min="5122" max="5122" width="78" style="453" customWidth="1"/>
    <col min="5123" max="5126" width="11" style="453"/>
    <col min="5127" max="5127" width="4.125" style="453" customWidth="1"/>
    <col min="5128" max="5376" width="11" style="453"/>
    <col min="5377" max="5377" width="1.875" style="453" customWidth="1"/>
    <col min="5378" max="5378" width="78" style="453" customWidth="1"/>
    <col min="5379" max="5382" width="11" style="453"/>
    <col min="5383" max="5383" width="4.125" style="453" customWidth="1"/>
    <col min="5384" max="5632" width="11" style="453"/>
    <col min="5633" max="5633" width="1.875" style="453" customWidth="1"/>
    <col min="5634" max="5634" width="78" style="453" customWidth="1"/>
    <col min="5635" max="5638" width="11" style="453"/>
    <col min="5639" max="5639" width="4.125" style="453" customWidth="1"/>
    <col min="5640" max="5888" width="11" style="453"/>
    <col min="5889" max="5889" width="1.875" style="453" customWidth="1"/>
    <col min="5890" max="5890" width="78" style="453" customWidth="1"/>
    <col min="5891" max="5894" width="11" style="453"/>
    <col min="5895" max="5895" width="4.125" style="453" customWidth="1"/>
    <col min="5896" max="6144" width="11" style="453"/>
    <col min="6145" max="6145" width="1.875" style="453" customWidth="1"/>
    <col min="6146" max="6146" width="78" style="453" customWidth="1"/>
    <col min="6147" max="6150" width="11" style="453"/>
    <col min="6151" max="6151" width="4.125" style="453" customWidth="1"/>
    <col min="6152" max="6400" width="11" style="453"/>
    <col min="6401" max="6401" width="1.875" style="453" customWidth="1"/>
    <col min="6402" max="6402" width="78" style="453" customWidth="1"/>
    <col min="6403" max="6406" width="11" style="453"/>
    <col min="6407" max="6407" width="4.125" style="453" customWidth="1"/>
    <col min="6408" max="6656" width="11" style="453"/>
    <col min="6657" max="6657" width="1.875" style="453" customWidth="1"/>
    <col min="6658" max="6658" width="78" style="453" customWidth="1"/>
    <col min="6659" max="6662" width="11" style="453"/>
    <col min="6663" max="6663" width="4.125" style="453" customWidth="1"/>
    <col min="6664" max="6912" width="11" style="453"/>
    <col min="6913" max="6913" width="1.875" style="453" customWidth="1"/>
    <col min="6914" max="6914" width="78" style="453" customWidth="1"/>
    <col min="6915" max="6918" width="11" style="453"/>
    <col min="6919" max="6919" width="4.125" style="453" customWidth="1"/>
    <col min="6920" max="7168" width="11" style="453"/>
    <col min="7169" max="7169" width="1.875" style="453" customWidth="1"/>
    <col min="7170" max="7170" width="78" style="453" customWidth="1"/>
    <col min="7171" max="7174" width="11" style="453"/>
    <col min="7175" max="7175" width="4.125" style="453" customWidth="1"/>
    <col min="7176" max="7424" width="11" style="453"/>
    <col min="7425" max="7425" width="1.875" style="453" customWidth="1"/>
    <col min="7426" max="7426" width="78" style="453" customWidth="1"/>
    <col min="7427" max="7430" width="11" style="453"/>
    <col min="7431" max="7431" width="4.125" style="453" customWidth="1"/>
    <col min="7432" max="7680" width="11" style="453"/>
    <col min="7681" max="7681" width="1.875" style="453" customWidth="1"/>
    <col min="7682" max="7682" width="78" style="453" customWidth="1"/>
    <col min="7683" max="7686" width="11" style="453"/>
    <col min="7687" max="7687" width="4.125" style="453" customWidth="1"/>
    <col min="7688" max="7936" width="11" style="453"/>
    <col min="7937" max="7937" width="1.875" style="453" customWidth="1"/>
    <col min="7938" max="7938" width="78" style="453" customWidth="1"/>
    <col min="7939" max="7942" width="11" style="453"/>
    <col min="7943" max="7943" width="4.125" style="453" customWidth="1"/>
    <col min="7944" max="8192" width="11" style="453"/>
    <col min="8193" max="8193" width="1.875" style="453" customWidth="1"/>
    <col min="8194" max="8194" width="78" style="453" customWidth="1"/>
    <col min="8195" max="8198" width="11" style="453"/>
    <col min="8199" max="8199" width="4.125" style="453" customWidth="1"/>
    <col min="8200" max="8448" width="11" style="453"/>
    <col min="8449" max="8449" width="1.875" style="453" customWidth="1"/>
    <col min="8450" max="8450" width="78" style="453" customWidth="1"/>
    <col min="8451" max="8454" width="11" style="453"/>
    <col min="8455" max="8455" width="4.125" style="453" customWidth="1"/>
    <col min="8456" max="8704" width="11" style="453"/>
    <col min="8705" max="8705" width="1.875" style="453" customWidth="1"/>
    <col min="8706" max="8706" width="78" style="453" customWidth="1"/>
    <col min="8707" max="8710" width="11" style="453"/>
    <col min="8711" max="8711" width="4.125" style="453" customWidth="1"/>
    <col min="8712" max="8960" width="11" style="453"/>
    <col min="8961" max="8961" width="1.875" style="453" customWidth="1"/>
    <col min="8962" max="8962" width="78" style="453" customWidth="1"/>
    <col min="8963" max="8966" width="11" style="453"/>
    <col min="8967" max="8967" width="4.125" style="453" customWidth="1"/>
    <col min="8968" max="9216" width="11" style="453"/>
    <col min="9217" max="9217" width="1.875" style="453" customWidth="1"/>
    <col min="9218" max="9218" width="78" style="453" customWidth="1"/>
    <col min="9219" max="9222" width="11" style="453"/>
    <col min="9223" max="9223" width="4.125" style="453" customWidth="1"/>
    <col min="9224" max="9472" width="11" style="453"/>
    <col min="9473" max="9473" width="1.875" style="453" customWidth="1"/>
    <col min="9474" max="9474" width="78" style="453" customWidth="1"/>
    <col min="9475" max="9478" width="11" style="453"/>
    <col min="9479" max="9479" width="4.125" style="453" customWidth="1"/>
    <col min="9480" max="9728" width="11" style="453"/>
    <col min="9729" max="9729" width="1.875" style="453" customWidth="1"/>
    <col min="9730" max="9730" width="78" style="453" customWidth="1"/>
    <col min="9731" max="9734" width="11" style="453"/>
    <col min="9735" max="9735" width="4.125" style="453" customWidth="1"/>
    <col min="9736" max="9984" width="11" style="453"/>
    <col min="9985" max="9985" width="1.875" style="453" customWidth="1"/>
    <col min="9986" max="9986" width="78" style="453" customWidth="1"/>
    <col min="9987" max="9990" width="11" style="453"/>
    <col min="9991" max="9991" width="4.125" style="453" customWidth="1"/>
    <col min="9992" max="10240" width="11" style="453"/>
    <col min="10241" max="10241" width="1.875" style="453" customWidth="1"/>
    <col min="10242" max="10242" width="78" style="453" customWidth="1"/>
    <col min="10243" max="10246" width="11" style="453"/>
    <col min="10247" max="10247" width="4.125" style="453" customWidth="1"/>
    <col min="10248" max="10496" width="11" style="453"/>
    <col min="10497" max="10497" width="1.875" style="453" customWidth="1"/>
    <col min="10498" max="10498" width="78" style="453" customWidth="1"/>
    <col min="10499" max="10502" width="11" style="453"/>
    <col min="10503" max="10503" width="4.125" style="453" customWidth="1"/>
    <col min="10504" max="10752" width="11" style="453"/>
    <col min="10753" max="10753" width="1.875" style="453" customWidth="1"/>
    <col min="10754" max="10754" width="78" style="453" customWidth="1"/>
    <col min="10755" max="10758" width="11" style="453"/>
    <col min="10759" max="10759" width="4.125" style="453" customWidth="1"/>
    <col min="10760" max="11008" width="11" style="453"/>
    <col min="11009" max="11009" width="1.875" style="453" customWidth="1"/>
    <col min="11010" max="11010" width="78" style="453" customWidth="1"/>
    <col min="11011" max="11014" width="11" style="453"/>
    <col min="11015" max="11015" width="4.125" style="453" customWidth="1"/>
    <col min="11016" max="11264" width="11" style="453"/>
    <col min="11265" max="11265" width="1.875" style="453" customWidth="1"/>
    <col min="11266" max="11266" width="78" style="453" customWidth="1"/>
    <col min="11267" max="11270" width="11" style="453"/>
    <col min="11271" max="11271" width="4.125" style="453" customWidth="1"/>
    <col min="11272" max="11520" width="11" style="453"/>
    <col min="11521" max="11521" width="1.875" style="453" customWidth="1"/>
    <col min="11522" max="11522" width="78" style="453" customWidth="1"/>
    <col min="11523" max="11526" width="11" style="453"/>
    <col min="11527" max="11527" width="4.125" style="453" customWidth="1"/>
    <col min="11528" max="11776" width="11" style="453"/>
    <col min="11777" max="11777" width="1.875" style="453" customWidth="1"/>
    <col min="11778" max="11778" width="78" style="453" customWidth="1"/>
    <col min="11779" max="11782" width="11" style="453"/>
    <col min="11783" max="11783" width="4.125" style="453" customWidth="1"/>
    <col min="11784" max="12032" width="11" style="453"/>
    <col min="12033" max="12033" width="1.875" style="453" customWidth="1"/>
    <col min="12034" max="12034" width="78" style="453" customWidth="1"/>
    <col min="12035" max="12038" width="11" style="453"/>
    <col min="12039" max="12039" width="4.125" style="453" customWidth="1"/>
    <col min="12040" max="12288" width="11" style="453"/>
    <col min="12289" max="12289" width="1.875" style="453" customWidth="1"/>
    <col min="12290" max="12290" width="78" style="453" customWidth="1"/>
    <col min="12291" max="12294" width="11" style="453"/>
    <col min="12295" max="12295" width="4.125" style="453" customWidth="1"/>
    <col min="12296" max="12544" width="11" style="453"/>
    <col min="12545" max="12545" width="1.875" style="453" customWidth="1"/>
    <col min="12546" max="12546" width="78" style="453" customWidth="1"/>
    <col min="12547" max="12550" width="11" style="453"/>
    <col min="12551" max="12551" width="4.125" style="453" customWidth="1"/>
    <col min="12552" max="12800" width="11" style="453"/>
    <col min="12801" max="12801" width="1.875" style="453" customWidth="1"/>
    <col min="12802" max="12802" width="78" style="453" customWidth="1"/>
    <col min="12803" max="12806" width="11" style="453"/>
    <col min="12807" max="12807" width="4.125" style="453" customWidth="1"/>
    <col min="12808" max="13056" width="11" style="453"/>
    <col min="13057" max="13057" width="1.875" style="453" customWidth="1"/>
    <col min="13058" max="13058" width="78" style="453" customWidth="1"/>
    <col min="13059" max="13062" width="11" style="453"/>
    <col min="13063" max="13063" width="4.125" style="453" customWidth="1"/>
    <col min="13064" max="13312" width="11" style="453"/>
    <col min="13313" max="13313" width="1.875" style="453" customWidth="1"/>
    <col min="13314" max="13314" width="78" style="453" customWidth="1"/>
    <col min="13315" max="13318" width="11" style="453"/>
    <col min="13319" max="13319" width="4.125" style="453" customWidth="1"/>
    <col min="13320" max="13568" width="11" style="453"/>
    <col min="13569" max="13569" width="1.875" style="453" customWidth="1"/>
    <col min="13570" max="13570" width="78" style="453" customWidth="1"/>
    <col min="13571" max="13574" width="11" style="453"/>
    <col min="13575" max="13575" width="4.125" style="453" customWidth="1"/>
    <col min="13576" max="13824" width="11" style="453"/>
    <col min="13825" max="13825" width="1.875" style="453" customWidth="1"/>
    <col min="13826" max="13826" width="78" style="453" customWidth="1"/>
    <col min="13827" max="13830" width="11" style="453"/>
    <col min="13831" max="13831" width="4.125" style="453" customWidth="1"/>
    <col min="13832" max="14080" width="11" style="453"/>
    <col min="14081" max="14081" width="1.875" style="453" customWidth="1"/>
    <col min="14082" max="14082" width="78" style="453" customWidth="1"/>
    <col min="14083" max="14086" width="11" style="453"/>
    <col min="14087" max="14087" width="4.125" style="453" customWidth="1"/>
    <col min="14088" max="14336" width="11" style="453"/>
    <col min="14337" max="14337" width="1.875" style="453" customWidth="1"/>
    <col min="14338" max="14338" width="78" style="453" customWidth="1"/>
    <col min="14339" max="14342" width="11" style="453"/>
    <col min="14343" max="14343" width="4.125" style="453" customWidth="1"/>
    <col min="14344" max="14592" width="11" style="453"/>
    <col min="14593" max="14593" width="1.875" style="453" customWidth="1"/>
    <col min="14594" max="14594" width="78" style="453" customWidth="1"/>
    <col min="14595" max="14598" width="11" style="453"/>
    <col min="14599" max="14599" width="4.125" style="453" customWidth="1"/>
    <col min="14600" max="14848" width="11" style="453"/>
    <col min="14849" max="14849" width="1.875" style="453" customWidth="1"/>
    <col min="14850" max="14850" width="78" style="453" customWidth="1"/>
    <col min="14851" max="14854" width="11" style="453"/>
    <col min="14855" max="14855" width="4.125" style="453" customWidth="1"/>
    <col min="14856" max="15104" width="11" style="453"/>
    <col min="15105" max="15105" width="1.875" style="453" customWidth="1"/>
    <col min="15106" max="15106" width="78" style="453" customWidth="1"/>
    <col min="15107" max="15110" width="11" style="453"/>
    <col min="15111" max="15111" width="4.125" style="453" customWidth="1"/>
    <col min="15112" max="15360" width="11" style="453"/>
    <col min="15361" max="15361" width="1.875" style="453" customWidth="1"/>
    <col min="15362" max="15362" width="78" style="453" customWidth="1"/>
    <col min="15363" max="15366" width="11" style="453"/>
    <col min="15367" max="15367" width="4.125" style="453" customWidth="1"/>
    <col min="15368" max="15616" width="11" style="453"/>
    <col min="15617" max="15617" width="1.875" style="453" customWidth="1"/>
    <col min="15618" max="15618" width="78" style="453" customWidth="1"/>
    <col min="15619" max="15622" width="11" style="453"/>
    <col min="15623" max="15623" width="4.125" style="453" customWidth="1"/>
    <col min="15624" max="15872" width="11" style="453"/>
    <col min="15873" max="15873" width="1.875" style="453" customWidth="1"/>
    <col min="15874" max="15874" width="78" style="453" customWidth="1"/>
    <col min="15875" max="15878" width="11" style="453"/>
    <col min="15879" max="15879" width="4.125" style="453" customWidth="1"/>
    <col min="15880" max="16128" width="11" style="453"/>
    <col min="16129" max="16129" width="1.875" style="453" customWidth="1"/>
    <col min="16130" max="16130" width="78" style="453" customWidth="1"/>
    <col min="16131" max="16134" width="11" style="453"/>
    <col min="16135" max="16135" width="4.125" style="453" customWidth="1"/>
    <col min="16136" max="16384" width="11" style="453"/>
  </cols>
  <sheetData>
    <row r="1" spans="1:2" ht="39.75" customHeight="1" x14ac:dyDescent="0.2">
      <c r="A1" s="451"/>
      <c r="B1" s="452" t="s">
        <v>6</v>
      </c>
    </row>
    <row r="2" spans="1:2" ht="25.5" customHeight="1" x14ac:dyDescent="0.2">
      <c r="B2" s="454" t="s">
        <v>403</v>
      </c>
    </row>
    <row r="3" spans="1:2" ht="24.95" customHeight="1" x14ac:dyDescent="0.2">
      <c r="A3" s="455"/>
      <c r="B3" s="456" t="s">
        <v>414</v>
      </c>
    </row>
    <row r="4" spans="1:2" s="446" customFormat="1" ht="12" x14ac:dyDescent="0.2"/>
    <row r="5" spans="1:2" s="446" customFormat="1" ht="139.5" customHeight="1" x14ac:dyDescent="0.2">
      <c r="B5" s="448" t="s">
        <v>415</v>
      </c>
    </row>
    <row r="6" spans="1:2" s="446" customFormat="1" ht="9.9499999999999993" customHeight="1" x14ac:dyDescent="0.2">
      <c r="B6" s="448"/>
    </row>
    <row r="7" spans="1:2" s="446" customFormat="1" ht="222.75" customHeight="1" x14ac:dyDescent="0.2">
      <c r="B7" s="448" t="s">
        <v>416</v>
      </c>
    </row>
    <row r="8" spans="1:2" s="446" customFormat="1" ht="9.9499999999999993" customHeight="1" x14ac:dyDescent="0.2">
      <c r="B8" s="448"/>
    </row>
    <row r="9" spans="1:2" s="446" customFormat="1" ht="61.5" customHeight="1" x14ac:dyDescent="0.2">
      <c r="B9" s="457" t="s">
        <v>417</v>
      </c>
    </row>
    <row r="10" spans="1:2" s="446" customFormat="1" ht="9.9499999999999993" customHeight="1" x14ac:dyDescent="0.2">
      <c r="B10" s="448"/>
    </row>
    <row r="11" spans="1:2" s="446" customFormat="1" ht="152.25" customHeight="1" x14ac:dyDescent="0.2">
      <c r="B11" s="448" t="s">
        <v>418</v>
      </c>
    </row>
    <row r="12" spans="1:2" s="446" customFormat="1" ht="9.9499999999999993" customHeight="1" x14ac:dyDescent="0.2">
      <c r="B12" s="448"/>
    </row>
    <row r="13" spans="1:2" s="446" customFormat="1" ht="96" customHeight="1" x14ac:dyDescent="0.2">
      <c r="B13" s="448" t="s">
        <v>419</v>
      </c>
    </row>
    <row r="14" spans="1:2" s="446" customFormat="1" ht="9.9499999999999993" customHeight="1" x14ac:dyDescent="0.2">
      <c r="B14" s="448"/>
    </row>
    <row r="15" spans="1:2" s="446" customFormat="1" ht="176.25" customHeight="1" x14ac:dyDescent="0.2">
      <c r="B15" s="457" t="s">
        <v>420</v>
      </c>
    </row>
    <row r="16" spans="1:2" s="446" customFormat="1" ht="9.9499999999999993" customHeight="1" x14ac:dyDescent="0.2">
      <c r="B16" s="448"/>
    </row>
    <row r="17" spans="1:6" s="446" customFormat="1" ht="26.25" customHeight="1" x14ac:dyDescent="0.2">
      <c r="B17" s="449" t="s">
        <v>421</v>
      </c>
    </row>
    <row r="18" spans="1:6" s="446" customFormat="1" ht="24" customHeight="1" x14ac:dyDescent="0.2">
      <c r="B18" s="450" t="s">
        <v>422</v>
      </c>
    </row>
    <row r="19" spans="1:6" s="446" customFormat="1" ht="12" x14ac:dyDescent="0.2"/>
    <row r="20" spans="1:6" s="446" customFormat="1" ht="12" x14ac:dyDescent="0.2"/>
    <row r="21" spans="1:6" s="446" customFormat="1" ht="12" x14ac:dyDescent="0.2"/>
    <row r="22" spans="1:6" x14ac:dyDescent="0.2">
      <c r="A22" s="455"/>
      <c r="B22" s="455"/>
      <c r="C22" s="455"/>
      <c r="D22" s="455"/>
      <c r="E22" s="455"/>
      <c r="F22" s="455"/>
    </row>
    <row r="23" spans="1:6" x14ac:dyDescent="0.2">
      <c r="A23" s="455"/>
      <c r="B23" s="455"/>
      <c r="C23" s="455"/>
      <c r="D23" s="455"/>
      <c r="E23" s="455"/>
      <c r="F23" s="455"/>
    </row>
    <row r="24" spans="1:6" x14ac:dyDescent="0.2">
      <c r="A24" s="458"/>
      <c r="B24" s="455"/>
      <c r="C24" s="455"/>
      <c r="D24" s="455"/>
      <c r="E24" s="455"/>
      <c r="F24" s="455"/>
    </row>
    <row r="25" spans="1:6" x14ac:dyDescent="0.2">
      <c r="A25" s="459"/>
      <c r="B25" s="455"/>
      <c r="C25" s="455"/>
      <c r="D25" s="455"/>
      <c r="E25" s="455"/>
      <c r="F25" s="455"/>
    </row>
    <row r="26" spans="1:6" x14ac:dyDescent="0.2">
      <c r="A26" s="455"/>
      <c r="B26" s="455"/>
      <c r="C26" s="455"/>
      <c r="D26" s="455"/>
      <c r="E26" s="455"/>
      <c r="F26" s="455"/>
    </row>
    <row r="27" spans="1:6" x14ac:dyDescent="0.2">
      <c r="A27" s="455"/>
      <c r="B27" s="455"/>
      <c r="C27" s="455"/>
      <c r="D27" s="455"/>
      <c r="E27" s="455"/>
      <c r="F27" s="455"/>
    </row>
    <row r="28" spans="1:6" x14ac:dyDescent="0.2">
      <c r="A28" s="455"/>
      <c r="B28" s="455"/>
      <c r="C28" s="455"/>
      <c r="D28" s="455"/>
      <c r="E28" s="455"/>
      <c r="F28" s="455"/>
    </row>
    <row r="29" spans="1:6" x14ac:dyDescent="0.2">
      <c r="A29" s="455"/>
      <c r="B29" s="455"/>
      <c r="C29" s="455"/>
      <c r="D29" s="455"/>
      <c r="E29" s="455"/>
      <c r="F29" s="455"/>
    </row>
    <row r="30" spans="1:6" x14ac:dyDescent="0.2">
      <c r="A30" s="455"/>
      <c r="B30" s="455"/>
      <c r="C30" s="455"/>
      <c r="D30" s="455"/>
      <c r="E30" s="455"/>
      <c r="F30" s="455"/>
    </row>
    <row r="31" spans="1:6" x14ac:dyDescent="0.2">
      <c r="A31" s="455"/>
      <c r="B31" s="455"/>
      <c r="C31" s="455"/>
      <c r="D31" s="455"/>
      <c r="E31" s="455"/>
      <c r="F31" s="455"/>
    </row>
    <row r="32" spans="1:6" x14ac:dyDescent="0.2">
      <c r="A32" s="455"/>
      <c r="B32" s="455"/>
      <c r="C32" s="455"/>
      <c r="D32" s="455"/>
      <c r="E32" s="455"/>
      <c r="F32" s="455"/>
    </row>
    <row r="33" spans="1:10" x14ac:dyDescent="0.2">
      <c r="A33" s="460"/>
      <c r="B33" s="460"/>
      <c r="C33" s="460"/>
      <c r="D33" s="460"/>
      <c r="E33" s="460"/>
      <c r="F33" s="460"/>
    </row>
    <row r="34" spans="1:10" x14ac:dyDescent="0.2">
      <c r="A34" s="455"/>
      <c r="B34" s="455"/>
      <c r="C34" s="455"/>
      <c r="D34" s="455"/>
      <c r="E34" s="455"/>
      <c r="F34" s="455"/>
    </row>
    <row r="35" spans="1:10" x14ac:dyDescent="0.2">
      <c r="A35" s="455"/>
      <c r="B35" s="455"/>
      <c r="C35" s="455"/>
      <c r="D35" s="455"/>
      <c r="E35" s="455"/>
      <c r="F35" s="455"/>
    </row>
    <row r="36" spans="1:10" ht="8.1" customHeight="1" x14ac:dyDescent="0.2">
      <c r="A36" s="455"/>
      <c r="B36" s="455"/>
      <c r="C36" s="455"/>
      <c r="D36" s="455"/>
      <c r="E36" s="455"/>
      <c r="F36" s="455"/>
    </row>
    <row r="37" spans="1:10" ht="13.5" customHeight="1" x14ac:dyDescent="0.2">
      <c r="A37" s="455"/>
      <c r="B37" s="455"/>
      <c r="C37" s="455"/>
      <c r="D37" s="455"/>
      <c r="E37" s="455"/>
      <c r="F37" s="455"/>
    </row>
    <row r="38" spans="1:10" x14ac:dyDescent="0.2">
      <c r="A38" s="455"/>
      <c r="B38" s="455"/>
      <c r="C38" s="455"/>
      <c r="D38" s="455"/>
      <c r="E38" s="455"/>
      <c r="F38" s="455"/>
    </row>
    <row r="39" spans="1:10" x14ac:dyDescent="0.2">
      <c r="A39" s="455"/>
      <c r="B39" s="455"/>
      <c r="C39" s="455"/>
      <c r="D39" s="455"/>
      <c r="E39" s="455"/>
      <c r="F39" s="455"/>
      <c r="J39" s="461"/>
    </row>
    <row r="40" spans="1:10" x14ac:dyDescent="0.2">
      <c r="A40" s="455"/>
      <c r="B40" s="455"/>
      <c r="C40" s="455"/>
      <c r="D40" s="455"/>
      <c r="E40" s="455"/>
      <c r="F40" s="455"/>
    </row>
    <row r="41" spans="1:10" x14ac:dyDescent="0.2">
      <c r="A41" s="455"/>
      <c r="B41" s="455"/>
      <c r="C41" s="455"/>
      <c r="D41" s="455"/>
      <c r="E41" s="455"/>
      <c r="F41" s="455"/>
    </row>
    <row r="42" spans="1:10" x14ac:dyDescent="0.2">
      <c r="A42" s="455"/>
      <c r="B42" s="455"/>
      <c r="C42" s="455"/>
      <c r="D42" s="455"/>
      <c r="E42" s="455"/>
      <c r="F42" s="455"/>
    </row>
    <row r="43" spans="1:10" ht="33" customHeight="1" x14ac:dyDescent="0.2">
      <c r="A43" s="455"/>
      <c r="B43" s="455"/>
      <c r="C43" s="455"/>
      <c r="D43" s="455"/>
      <c r="E43" s="455"/>
      <c r="F43" s="455"/>
    </row>
    <row r="44" spans="1:10" ht="16.5" customHeight="1" x14ac:dyDescent="0.2">
      <c r="A44" s="455"/>
      <c r="B44" s="455"/>
      <c r="C44" s="455"/>
      <c r="D44" s="455"/>
      <c r="E44" s="455"/>
      <c r="F44" s="455"/>
    </row>
    <row r="45" spans="1:10" x14ac:dyDescent="0.2">
      <c r="A45" s="455"/>
      <c r="B45" s="455"/>
      <c r="C45" s="455"/>
      <c r="D45" s="455"/>
      <c r="E45" s="455"/>
      <c r="F45" s="455"/>
    </row>
    <row r="46" spans="1:10" x14ac:dyDescent="0.2">
      <c r="A46" s="455"/>
      <c r="B46" s="455"/>
      <c r="C46" s="455"/>
      <c r="D46" s="455"/>
      <c r="E46" s="455"/>
      <c r="F46" s="455"/>
    </row>
    <row r="47" spans="1:10" x14ac:dyDescent="0.2">
      <c r="A47" s="455"/>
      <c r="B47" s="455"/>
      <c r="C47" s="455"/>
      <c r="D47" s="455"/>
      <c r="E47" s="455"/>
      <c r="F47" s="455"/>
    </row>
    <row r="48" spans="1:10" x14ac:dyDescent="0.2">
      <c r="A48" s="455"/>
      <c r="B48" s="455"/>
      <c r="C48" s="455"/>
      <c r="D48" s="455"/>
      <c r="E48" s="455"/>
      <c r="F48" s="455"/>
    </row>
    <row r="49" spans="1:6" x14ac:dyDescent="0.2">
      <c r="A49" s="455"/>
      <c r="B49" s="455"/>
      <c r="C49" s="455"/>
      <c r="D49" s="455"/>
      <c r="E49" s="455"/>
      <c r="F49" s="455"/>
    </row>
    <row r="50" spans="1:6" x14ac:dyDescent="0.2">
      <c r="A50" s="455"/>
      <c r="B50" s="455"/>
      <c r="C50" s="455"/>
      <c r="D50" s="455"/>
      <c r="E50" s="455"/>
      <c r="F50" s="455"/>
    </row>
    <row r="51" spans="1:6" x14ac:dyDescent="0.2">
      <c r="A51" s="455"/>
      <c r="B51" s="455"/>
      <c r="C51" s="455"/>
      <c r="D51" s="455"/>
      <c r="E51" s="455"/>
      <c r="F51" s="455"/>
    </row>
    <row r="52" spans="1:6" x14ac:dyDescent="0.2">
      <c r="A52" s="455"/>
      <c r="B52" s="455"/>
      <c r="C52" s="455"/>
      <c r="D52" s="455"/>
      <c r="E52" s="455"/>
      <c r="F52" s="455"/>
    </row>
    <row r="53" spans="1:6" x14ac:dyDescent="0.2">
      <c r="A53" s="455"/>
      <c r="B53" s="455"/>
      <c r="C53" s="455"/>
      <c r="D53" s="455"/>
      <c r="E53" s="455"/>
      <c r="F53" s="455"/>
    </row>
    <row r="54" spans="1:6" x14ac:dyDescent="0.2">
      <c r="A54" s="455"/>
      <c r="B54" s="455"/>
      <c r="C54" s="455"/>
      <c r="D54" s="455"/>
      <c r="E54" s="455"/>
      <c r="F54" s="455"/>
    </row>
    <row r="55" spans="1:6" x14ac:dyDescent="0.2">
      <c r="A55" s="455"/>
      <c r="B55" s="455"/>
      <c r="C55" s="455"/>
      <c r="D55" s="455"/>
      <c r="E55" s="455"/>
      <c r="F55" s="455"/>
    </row>
    <row r="56" spans="1:6" x14ac:dyDescent="0.2">
      <c r="A56" s="455"/>
      <c r="B56" s="455"/>
      <c r="C56" s="455"/>
      <c r="D56" s="455"/>
      <c r="E56" s="455"/>
      <c r="F56" s="455"/>
    </row>
    <row r="57" spans="1:6" x14ac:dyDescent="0.2">
      <c r="A57" s="455"/>
      <c r="B57" s="455"/>
      <c r="C57" s="455"/>
      <c r="D57" s="455"/>
      <c r="E57" s="455"/>
      <c r="F57" s="455"/>
    </row>
    <row r="58" spans="1:6" x14ac:dyDescent="0.2">
      <c r="A58" s="455"/>
      <c r="B58" s="455"/>
      <c r="C58" s="455"/>
      <c r="D58" s="455"/>
      <c r="E58" s="455"/>
      <c r="F58" s="455"/>
    </row>
    <row r="59" spans="1:6" x14ac:dyDescent="0.2">
      <c r="A59" s="455"/>
      <c r="B59" s="455"/>
      <c r="C59" s="455"/>
      <c r="D59" s="455"/>
      <c r="E59" s="455"/>
      <c r="F59" s="455"/>
    </row>
    <row r="60" spans="1:6" x14ac:dyDescent="0.2">
      <c r="A60" s="455"/>
      <c r="B60" s="455"/>
      <c r="C60" s="455"/>
      <c r="D60" s="455"/>
      <c r="E60" s="455"/>
      <c r="F60" s="455"/>
    </row>
    <row r="61" spans="1:6" x14ac:dyDescent="0.2">
      <c r="A61" s="455"/>
      <c r="B61" s="455"/>
      <c r="C61" s="455"/>
      <c r="D61" s="455"/>
      <c r="E61" s="455"/>
      <c r="F61" s="455"/>
    </row>
    <row r="62" spans="1:6" x14ac:dyDescent="0.2">
      <c r="A62" s="455"/>
      <c r="B62" s="455"/>
      <c r="C62" s="455"/>
      <c r="D62" s="455"/>
      <c r="E62" s="455"/>
      <c r="F62" s="455"/>
    </row>
    <row r="63" spans="1:6" x14ac:dyDescent="0.2">
      <c r="A63" s="455"/>
      <c r="B63" s="455"/>
      <c r="C63" s="455"/>
      <c r="D63" s="455"/>
      <c r="E63" s="455"/>
      <c r="F63" s="455"/>
    </row>
    <row r="64" spans="1:6" x14ac:dyDescent="0.2">
      <c r="A64" s="455"/>
      <c r="B64" s="455"/>
      <c r="C64" s="455"/>
      <c r="D64" s="455"/>
      <c r="E64" s="455"/>
      <c r="F64" s="455"/>
    </row>
    <row r="65" spans="1:6" x14ac:dyDescent="0.2">
      <c r="A65" s="455"/>
      <c r="B65" s="455"/>
      <c r="C65" s="455"/>
      <c r="D65" s="455"/>
      <c r="E65" s="455"/>
      <c r="F65" s="455"/>
    </row>
    <row r="66" spans="1:6" x14ac:dyDescent="0.2">
      <c r="A66" s="455"/>
      <c r="B66" s="455"/>
      <c r="C66" s="455"/>
      <c r="D66" s="455"/>
      <c r="E66" s="455"/>
      <c r="F66" s="455"/>
    </row>
    <row r="67" spans="1:6" x14ac:dyDescent="0.2">
      <c r="A67" s="455"/>
      <c r="B67" s="455"/>
      <c r="C67" s="455"/>
      <c r="D67" s="455"/>
      <c r="E67" s="455"/>
      <c r="F67" s="455"/>
    </row>
    <row r="68" spans="1:6" x14ac:dyDescent="0.2">
      <c r="A68" s="455"/>
      <c r="B68" s="455"/>
      <c r="C68" s="455"/>
      <c r="D68" s="455"/>
      <c r="E68" s="455"/>
      <c r="F68" s="455"/>
    </row>
    <row r="69" spans="1:6" x14ac:dyDescent="0.2">
      <c r="A69" s="455"/>
      <c r="B69" s="455"/>
      <c r="C69" s="455"/>
      <c r="D69" s="455"/>
      <c r="E69" s="455"/>
      <c r="F69" s="455"/>
    </row>
    <row r="70" spans="1:6" x14ac:dyDescent="0.2">
      <c r="A70" s="455"/>
      <c r="B70" s="455"/>
      <c r="C70" s="455"/>
      <c r="D70" s="455"/>
      <c r="E70" s="455"/>
      <c r="F70" s="455"/>
    </row>
    <row r="71" spans="1:6" x14ac:dyDescent="0.2">
      <c r="A71" s="455"/>
      <c r="B71" s="455"/>
      <c r="C71" s="455"/>
      <c r="D71" s="455"/>
      <c r="E71" s="455"/>
      <c r="F71" s="455"/>
    </row>
    <row r="72" spans="1:6" x14ac:dyDescent="0.2">
      <c r="A72" s="455"/>
      <c r="B72" s="455"/>
      <c r="C72" s="455"/>
      <c r="D72" s="455"/>
      <c r="E72" s="455"/>
      <c r="F72" s="455"/>
    </row>
    <row r="73" spans="1:6" x14ac:dyDescent="0.2">
      <c r="A73" s="455"/>
      <c r="B73" s="455"/>
      <c r="C73" s="455"/>
      <c r="D73" s="455"/>
      <c r="E73" s="455"/>
      <c r="F73" s="455"/>
    </row>
    <row r="74" spans="1:6" x14ac:dyDescent="0.2">
      <c r="A74" s="455"/>
      <c r="B74" s="455"/>
      <c r="C74" s="455"/>
      <c r="D74" s="455"/>
      <c r="E74" s="455"/>
      <c r="F74" s="455"/>
    </row>
    <row r="75" spans="1:6" x14ac:dyDescent="0.2">
      <c r="A75" s="455"/>
      <c r="B75" s="455"/>
      <c r="C75" s="455"/>
      <c r="D75" s="455"/>
      <c r="E75" s="455"/>
      <c r="F75" s="455"/>
    </row>
    <row r="76" spans="1:6" x14ac:dyDescent="0.2">
      <c r="A76" s="455"/>
      <c r="B76" s="455"/>
      <c r="C76" s="455"/>
      <c r="D76" s="455"/>
      <c r="E76" s="455"/>
      <c r="F76" s="455"/>
    </row>
    <row r="77" spans="1:6" x14ac:dyDescent="0.2">
      <c r="A77" s="455"/>
      <c r="B77" s="455"/>
      <c r="C77" s="455"/>
      <c r="D77" s="455"/>
      <c r="E77" s="455"/>
      <c r="F77" s="455"/>
    </row>
    <row r="78" spans="1:6" x14ac:dyDescent="0.2">
      <c r="A78" s="455"/>
      <c r="B78" s="455"/>
      <c r="C78" s="455"/>
      <c r="D78" s="455"/>
      <c r="E78" s="455"/>
      <c r="F78" s="455"/>
    </row>
    <row r="79" spans="1:6" x14ac:dyDescent="0.2">
      <c r="A79" s="455"/>
      <c r="B79" s="455"/>
      <c r="C79" s="455"/>
      <c r="D79" s="455"/>
      <c r="E79" s="455"/>
      <c r="F79" s="455"/>
    </row>
    <row r="80" spans="1:6" x14ac:dyDescent="0.2">
      <c r="A80" s="455"/>
      <c r="B80" s="455"/>
      <c r="C80" s="455"/>
      <c r="D80" s="455"/>
      <c r="E80" s="455"/>
      <c r="F80" s="455"/>
    </row>
    <row r="81" spans="1:6" x14ac:dyDescent="0.2">
      <c r="A81" s="455"/>
      <c r="B81" s="455"/>
      <c r="C81" s="455"/>
      <c r="D81" s="455"/>
      <c r="E81" s="455"/>
      <c r="F81" s="455"/>
    </row>
    <row r="82" spans="1:6" x14ac:dyDescent="0.2">
      <c r="A82" s="455"/>
      <c r="B82" s="455"/>
      <c r="C82" s="455"/>
      <c r="D82" s="455"/>
      <c r="E82" s="455"/>
      <c r="F82" s="455"/>
    </row>
    <row r="83" spans="1:6" x14ac:dyDescent="0.2">
      <c r="A83" s="455"/>
      <c r="B83" s="455"/>
      <c r="C83" s="455"/>
      <c r="D83" s="455"/>
      <c r="E83" s="455"/>
      <c r="F83" s="455"/>
    </row>
    <row r="84" spans="1:6" x14ac:dyDescent="0.2">
      <c r="A84" s="455"/>
      <c r="B84" s="455"/>
      <c r="C84" s="455"/>
      <c r="D84" s="455"/>
      <c r="E84" s="455"/>
      <c r="F84" s="455"/>
    </row>
    <row r="85" spans="1:6" x14ac:dyDescent="0.2">
      <c r="A85" s="455"/>
      <c r="B85" s="455"/>
      <c r="C85" s="455"/>
      <c r="D85" s="455"/>
      <c r="E85" s="455"/>
      <c r="F85" s="455"/>
    </row>
    <row r="86" spans="1:6" x14ac:dyDescent="0.2">
      <c r="A86" s="455"/>
      <c r="B86" s="455"/>
      <c r="C86" s="455"/>
      <c r="D86" s="455"/>
      <c r="E86" s="455"/>
      <c r="F86" s="455"/>
    </row>
    <row r="87" spans="1:6" x14ac:dyDescent="0.2">
      <c r="A87" s="455"/>
      <c r="B87" s="455"/>
      <c r="C87" s="455"/>
      <c r="D87" s="455"/>
      <c r="E87" s="455"/>
      <c r="F87" s="455"/>
    </row>
    <row r="88" spans="1:6" x14ac:dyDescent="0.2">
      <c r="A88" s="455"/>
      <c r="B88" s="455"/>
      <c r="C88" s="455"/>
      <c r="D88" s="455"/>
      <c r="E88" s="455"/>
      <c r="F88" s="455"/>
    </row>
    <row r="89" spans="1:6" x14ac:dyDescent="0.2">
      <c r="A89" s="455"/>
      <c r="B89" s="455"/>
      <c r="C89" s="455"/>
      <c r="D89" s="455"/>
      <c r="E89" s="455"/>
      <c r="F89" s="455"/>
    </row>
    <row r="90" spans="1:6" x14ac:dyDescent="0.2">
      <c r="A90" s="455"/>
      <c r="B90" s="455"/>
      <c r="C90" s="455"/>
      <c r="D90" s="455"/>
      <c r="E90" s="455"/>
      <c r="F90" s="455"/>
    </row>
    <row r="91" spans="1:6" x14ac:dyDescent="0.2">
      <c r="A91" s="455"/>
      <c r="B91" s="455"/>
      <c r="C91" s="455"/>
      <c r="D91" s="455"/>
      <c r="E91" s="455"/>
      <c r="F91" s="455"/>
    </row>
    <row r="92" spans="1:6" x14ac:dyDescent="0.2">
      <c r="A92" s="455"/>
      <c r="B92" s="455"/>
      <c r="C92" s="455"/>
      <c r="D92" s="455"/>
      <c r="E92" s="455"/>
      <c r="F92" s="455"/>
    </row>
    <row r="93" spans="1:6" x14ac:dyDescent="0.2">
      <c r="A93" s="455"/>
      <c r="B93" s="455"/>
      <c r="C93" s="455"/>
      <c r="D93" s="455"/>
      <c r="E93" s="455"/>
      <c r="F93" s="455"/>
    </row>
    <row r="94" spans="1:6" x14ac:dyDescent="0.2">
      <c r="A94" s="455"/>
      <c r="B94" s="455"/>
      <c r="C94" s="455"/>
      <c r="D94" s="455"/>
      <c r="E94" s="455"/>
      <c r="F94" s="455"/>
    </row>
    <row r="95" spans="1:6" x14ac:dyDescent="0.2">
      <c r="A95" s="455"/>
      <c r="B95" s="455"/>
      <c r="C95" s="455"/>
      <c r="D95" s="455"/>
      <c r="E95" s="455"/>
      <c r="F95" s="455"/>
    </row>
    <row r="96" spans="1:6" x14ac:dyDescent="0.2">
      <c r="A96" s="455"/>
      <c r="B96" s="455"/>
      <c r="C96" s="455"/>
      <c r="D96" s="455"/>
      <c r="E96" s="455"/>
      <c r="F96" s="455"/>
    </row>
    <row r="97" spans="1:6" x14ac:dyDescent="0.2">
      <c r="A97" s="455"/>
      <c r="B97" s="455"/>
      <c r="C97" s="455"/>
      <c r="D97" s="455"/>
      <c r="E97" s="455"/>
      <c r="F97" s="455"/>
    </row>
    <row r="98" spans="1:6" x14ac:dyDescent="0.2">
      <c r="A98" s="455"/>
      <c r="B98" s="455"/>
      <c r="C98" s="455"/>
      <c r="D98" s="455"/>
      <c r="E98" s="455"/>
      <c r="F98" s="455"/>
    </row>
    <row r="99" spans="1:6" x14ac:dyDescent="0.2">
      <c r="A99" s="455"/>
      <c r="B99" s="455"/>
      <c r="C99" s="455"/>
      <c r="D99" s="455"/>
      <c r="E99" s="455"/>
      <c r="F99" s="455"/>
    </row>
    <row r="100" spans="1:6" x14ac:dyDescent="0.2">
      <c r="A100" s="455"/>
      <c r="B100" s="455"/>
      <c r="C100" s="455"/>
      <c r="D100" s="455"/>
      <c r="E100" s="455"/>
      <c r="F100" s="455"/>
    </row>
    <row r="101" spans="1:6" x14ac:dyDescent="0.2">
      <c r="A101" s="455"/>
      <c r="B101" s="455"/>
      <c r="C101" s="455"/>
      <c r="D101" s="455"/>
      <c r="E101" s="455"/>
      <c r="F101" s="455"/>
    </row>
    <row r="102" spans="1:6" x14ac:dyDescent="0.2">
      <c r="A102" s="455"/>
      <c r="B102" s="455"/>
      <c r="C102" s="455"/>
      <c r="D102" s="455"/>
      <c r="E102" s="455"/>
      <c r="F102" s="455"/>
    </row>
    <row r="103" spans="1:6" x14ac:dyDescent="0.2">
      <c r="A103" s="455"/>
      <c r="B103" s="455"/>
      <c r="C103" s="455"/>
      <c r="D103" s="455"/>
      <c r="E103" s="455"/>
      <c r="F103" s="455"/>
    </row>
    <row r="104" spans="1:6" x14ac:dyDescent="0.2">
      <c r="A104" s="455"/>
      <c r="B104" s="455"/>
      <c r="C104" s="455"/>
      <c r="D104" s="455"/>
      <c r="E104" s="455"/>
      <c r="F104" s="455"/>
    </row>
    <row r="105" spans="1:6" x14ac:dyDescent="0.2">
      <c r="A105" s="455"/>
      <c r="B105" s="455"/>
      <c r="C105" s="455"/>
      <c r="D105" s="455"/>
      <c r="E105" s="455"/>
      <c r="F105" s="455"/>
    </row>
    <row r="106" spans="1:6" x14ac:dyDescent="0.2">
      <c r="A106" s="455"/>
      <c r="B106" s="455"/>
      <c r="C106" s="455"/>
      <c r="D106" s="455"/>
      <c r="E106" s="455"/>
      <c r="F106" s="455"/>
    </row>
    <row r="107" spans="1:6" x14ac:dyDescent="0.2">
      <c r="A107" s="455"/>
      <c r="B107" s="455"/>
      <c r="C107" s="455"/>
      <c r="D107" s="455"/>
      <c r="E107" s="455"/>
      <c r="F107" s="455"/>
    </row>
    <row r="108" spans="1:6" x14ac:dyDescent="0.2">
      <c r="A108" s="455"/>
      <c r="B108" s="455"/>
      <c r="C108" s="455"/>
      <c r="D108" s="455"/>
      <c r="E108" s="455"/>
      <c r="F108" s="455"/>
    </row>
    <row r="109" spans="1:6" x14ac:dyDescent="0.2">
      <c r="A109" s="455"/>
      <c r="B109" s="455"/>
      <c r="C109" s="455"/>
      <c r="D109" s="455"/>
      <c r="E109" s="455"/>
      <c r="F109" s="455"/>
    </row>
    <row r="110" spans="1:6" x14ac:dyDescent="0.2">
      <c r="A110" s="455"/>
      <c r="B110" s="455"/>
      <c r="C110" s="455"/>
      <c r="D110" s="455"/>
      <c r="E110" s="455"/>
      <c r="F110" s="455"/>
    </row>
    <row r="111" spans="1:6" x14ac:dyDescent="0.2">
      <c r="A111" s="455"/>
      <c r="B111" s="455"/>
      <c r="C111" s="455"/>
      <c r="D111" s="455"/>
      <c r="E111" s="455"/>
      <c r="F111" s="455"/>
    </row>
    <row r="112" spans="1:6" x14ac:dyDescent="0.2">
      <c r="A112" s="455"/>
      <c r="B112" s="455"/>
      <c r="C112" s="455"/>
      <c r="D112" s="455"/>
      <c r="E112" s="455"/>
      <c r="F112" s="455"/>
    </row>
    <row r="113" spans="1:6" x14ac:dyDescent="0.2">
      <c r="A113" s="455"/>
      <c r="B113" s="455"/>
      <c r="C113" s="455"/>
      <c r="D113" s="455"/>
      <c r="E113" s="455"/>
      <c r="F113" s="455"/>
    </row>
    <row r="114" spans="1:6" x14ac:dyDescent="0.2">
      <c r="A114" s="455"/>
      <c r="B114" s="455"/>
      <c r="C114" s="455"/>
      <c r="D114" s="455"/>
      <c r="E114" s="455"/>
      <c r="F114" s="455"/>
    </row>
    <row r="115" spans="1:6" x14ac:dyDescent="0.2">
      <c r="A115" s="455"/>
      <c r="B115" s="455"/>
      <c r="C115" s="455"/>
      <c r="D115" s="455"/>
      <c r="E115" s="455"/>
      <c r="F115" s="455"/>
    </row>
    <row r="116" spans="1:6" x14ac:dyDescent="0.2">
      <c r="A116" s="455"/>
      <c r="B116" s="455"/>
      <c r="C116" s="455"/>
      <c r="D116" s="455"/>
      <c r="E116" s="455"/>
      <c r="F116" s="455"/>
    </row>
    <row r="117" spans="1:6" x14ac:dyDescent="0.2">
      <c r="A117" s="455"/>
      <c r="B117" s="455"/>
      <c r="C117" s="455"/>
      <c r="D117" s="455"/>
      <c r="E117" s="455"/>
      <c r="F117" s="455"/>
    </row>
    <row r="118" spans="1:6" x14ac:dyDescent="0.2">
      <c r="A118" s="455"/>
      <c r="B118" s="455"/>
      <c r="C118" s="455"/>
      <c r="D118" s="455"/>
      <c r="E118" s="455"/>
      <c r="F118" s="455"/>
    </row>
    <row r="119" spans="1:6" x14ac:dyDescent="0.2">
      <c r="A119" s="455"/>
      <c r="B119" s="455"/>
      <c r="C119" s="455"/>
      <c r="D119" s="455"/>
      <c r="E119" s="455"/>
      <c r="F119" s="455"/>
    </row>
    <row r="120" spans="1:6" x14ac:dyDescent="0.2">
      <c r="A120" s="455"/>
      <c r="B120" s="455"/>
      <c r="C120" s="455"/>
      <c r="D120" s="455"/>
      <c r="E120" s="455"/>
      <c r="F120" s="455"/>
    </row>
    <row r="121" spans="1:6" x14ac:dyDescent="0.2">
      <c r="A121" s="455"/>
      <c r="B121" s="455"/>
      <c r="C121" s="455"/>
      <c r="D121" s="455"/>
      <c r="E121" s="455"/>
      <c r="F121" s="455"/>
    </row>
    <row r="122" spans="1:6" x14ac:dyDescent="0.2">
      <c r="A122" s="455"/>
      <c r="B122" s="455"/>
      <c r="C122" s="455"/>
      <c r="D122" s="455"/>
      <c r="E122" s="455"/>
      <c r="F122" s="455"/>
    </row>
    <row r="123" spans="1:6" x14ac:dyDescent="0.2">
      <c r="A123" s="455"/>
      <c r="B123" s="455"/>
      <c r="C123" s="455"/>
      <c r="D123" s="455"/>
      <c r="E123" s="455"/>
      <c r="F123" s="455"/>
    </row>
    <row r="124" spans="1:6" x14ac:dyDescent="0.2">
      <c r="A124" s="455"/>
      <c r="B124" s="455"/>
      <c r="C124" s="455"/>
      <c r="D124" s="455"/>
      <c r="E124" s="455"/>
      <c r="F124" s="455"/>
    </row>
    <row r="125" spans="1:6" x14ac:dyDescent="0.2">
      <c r="A125" s="455"/>
      <c r="B125" s="455"/>
      <c r="C125" s="455"/>
      <c r="D125" s="455"/>
      <c r="E125" s="455"/>
      <c r="F125" s="455"/>
    </row>
    <row r="126" spans="1:6" x14ac:dyDescent="0.2">
      <c r="A126" s="455"/>
      <c r="B126" s="455"/>
      <c r="C126" s="455"/>
      <c r="D126" s="455"/>
      <c r="E126" s="455"/>
      <c r="F126" s="455"/>
    </row>
    <row r="127" spans="1:6" x14ac:dyDescent="0.2">
      <c r="A127" s="455"/>
      <c r="B127" s="455"/>
      <c r="C127" s="455"/>
      <c r="D127" s="455"/>
      <c r="E127" s="455"/>
      <c r="F127" s="455"/>
    </row>
    <row r="128" spans="1:6" x14ac:dyDescent="0.2">
      <c r="A128" s="455"/>
      <c r="B128" s="455"/>
      <c r="C128" s="455"/>
      <c r="D128" s="455"/>
      <c r="E128" s="455"/>
      <c r="F128" s="455"/>
    </row>
    <row r="129" spans="1:6" x14ac:dyDescent="0.2">
      <c r="A129" s="455"/>
      <c r="B129" s="455"/>
      <c r="C129" s="455"/>
      <c r="D129" s="455"/>
      <c r="E129" s="455"/>
      <c r="F129" s="455"/>
    </row>
    <row r="130" spans="1:6" x14ac:dyDescent="0.2">
      <c r="A130" s="455"/>
      <c r="B130" s="455"/>
      <c r="C130" s="455"/>
      <c r="D130" s="455"/>
      <c r="E130" s="455"/>
      <c r="F130" s="455"/>
    </row>
    <row r="131" spans="1:6" x14ac:dyDescent="0.2">
      <c r="A131" s="455"/>
      <c r="B131" s="455"/>
      <c r="C131" s="455"/>
      <c r="D131" s="455"/>
      <c r="E131" s="455"/>
      <c r="F131" s="455"/>
    </row>
    <row r="132" spans="1:6" x14ac:dyDescent="0.2">
      <c r="A132" s="455"/>
      <c r="B132" s="455"/>
      <c r="C132" s="455"/>
      <c r="D132" s="455"/>
      <c r="E132" s="455"/>
      <c r="F132" s="455"/>
    </row>
    <row r="133" spans="1:6" x14ac:dyDescent="0.2">
      <c r="A133" s="455"/>
      <c r="B133" s="455"/>
      <c r="C133" s="455"/>
      <c r="D133" s="455"/>
      <c r="E133" s="455"/>
      <c r="F133" s="455"/>
    </row>
    <row r="134" spans="1:6" x14ac:dyDescent="0.2">
      <c r="A134" s="455"/>
      <c r="B134" s="455"/>
      <c r="C134" s="455"/>
      <c r="D134" s="455"/>
      <c r="E134" s="455"/>
      <c r="F134" s="455"/>
    </row>
    <row r="135" spans="1:6" x14ac:dyDescent="0.2">
      <c r="A135" s="455"/>
      <c r="B135" s="455"/>
      <c r="C135" s="455"/>
      <c r="D135" s="455"/>
      <c r="E135" s="455"/>
      <c r="F135" s="455"/>
    </row>
    <row r="136" spans="1:6" x14ac:dyDescent="0.2">
      <c r="A136" s="455"/>
      <c r="B136" s="455"/>
      <c r="C136" s="455"/>
      <c r="D136" s="455"/>
      <c r="E136" s="455"/>
      <c r="F136" s="455"/>
    </row>
    <row r="137" spans="1:6" x14ac:dyDescent="0.2">
      <c r="A137" s="455"/>
      <c r="B137" s="455"/>
      <c r="C137" s="455"/>
      <c r="D137" s="455"/>
      <c r="E137" s="455"/>
      <c r="F137" s="455"/>
    </row>
    <row r="138" spans="1:6" x14ac:dyDescent="0.2">
      <c r="A138" s="455"/>
      <c r="B138" s="455"/>
      <c r="C138" s="455"/>
      <c r="D138" s="455"/>
      <c r="E138" s="455"/>
      <c r="F138" s="455"/>
    </row>
    <row r="139" spans="1:6" x14ac:dyDescent="0.2">
      <c r="A139" s="455"/>
      <c r="B139" s="455"/>
      <c r="C139" s="455"/>
      <c r="D139" s="455"/>
      <c r="E139" s="455"/>
      <c r="F139" s="455"/>
    </row>
    <row r="140" spans="1:6" x14ac:dyDescent="0.2">
      <c r="A140" s="455"/>
      <c r="B140" s="455"/>
      <c r="C140" s="455"/>
      <c r="D140" s="455"/>
      <c r="E140" s="455"/>
      <c r="F140" s="455"/>
    </row>
    <row r="141" spans="1:6" x14ac:dyDescent="0.2">
      <c r="A141" s="455"/>
      <c r="B141" s="455"/>
      <c r="C141" s="455"/>
      <c r="D141" s="455"/>
      <c r="E141" s="455"/>
      <c r="F141" s="455"/>
    </row>
    <row r="142" spans="1:6" x14ac:dyDescent="0.2">
      <c r="A142" s="455"/>
      <c r="B142" s="455"/>
      <c r="C142" s="455"/>
      <c r="D142" s="455"/>
      <c r="E142" s="455"/>
      <c r="F142" s="455"/>
    </row>
    <row r="143" spans="1:6" x14ac:dyDescent="0.2">
      <c r="A143" s="455"/>
      <c r="B143" s="455"/>
      <c r="C143" s="455"/>
      <c r="D143" s="455"/>
      <c r="E143" s="455"/>
      <c r="F143" s="455"/>
    </row>
    <row r="144" spans="1:6" x14ac:dyDescent="0.2">
      <c r="A144" s="455"/>
      <c r="B144" s="455"/>
      <c r="C144" s="455"/>
      <c r="D144" s="455"/>
      <c r="E144" s="455"/>
      <c r="F144" s="455"/>
    </row>
    <row r="145" spans="1:6" x14ac:dyDescent="0.2">
      <c r="A145" s="455"/>
      <c r="B145" s="455"/>
      <c r="C145" s="455"/>
      <c r="D145" s="455"/>
      <c r="E145" s="455"/>
      <c r="F145" s="455"/>
    </row>
    <row r="146" spans="1:6" x14ac:dyDescent="0.2">
      <c r="A146" s="455"/>
      <c r="B146" s="455"/>
      <c r="C146" s="455"/>
      <c r="D146" s="455"/>
      <c r="E146" s="455"/>
      <c r="F146" s="455"/>
    </row>
    <row r="147" spans="1:6" x14ac:dyDescent="0.2">
      <c r="A147" s="455"/>
      <c r="B147" s="455"/>
      <c r="C147" s="455"/>
      <c r="D147" s="455"/>
      <c r="E147" s="455"/>
      <c r="F147" s="455"/>
    </row>
    <row r="148" spans="1:6" x14ac:dyDescent="0.2">
      <c r="A148" s="455"/>
      <c r="B148" s="455"/>
      <c r="C148" s="455"/>
      <c r="D148" s="455"/>
      <c r="E148" s="455"/>
      <c r="F148" s="455"/>
    </row>
    <row r="149" spans="1:6" x14ac:dyDescent="0.2">
      <c r="A149" s="455"/>
      <c r="B149" s="455"/>
      <c r="C149" s="455"/>
      <c r="D149" s="455"/>
      <c r="E149" s="455"/>
      <c r="F149" s="455"/>
    </row>
    <row r="150" spans="1:6" x14ac:dyDescent="0.2">
      <c r="A150" s="455"/>
      <c r="B150" s="455"/>
      <c r="C150" s="455"/>
      <c r="D150" s="455"/>
      <c r="E150" s="455"/>
      <c r="F150" s="455"/>
    </row>
    <row r="151" spans="1:6" x14ac:dyDescent="0.2">
      <c r="A151" s="455"/>
      <c r="B151" s="455"/>
      <c r="C151" s="455"/>
      <c r="D151" s="455"/>
      <c r="E151" s="455"/>
      <c r="F151" s="455"/>
    </row>
    <row r="152" spans="1:6" x14ac:dyDescent="0.2">
      <c r="A152" s="455"/>
      <c r="B152" s="455"/>
      <c r="C152" s="455"/>
      <c r="D152" s="455"/>
      <c r="E152" s="455"/>
      <c r="F152" s="455"/>
    </row>
    <row r="153" spans="1:6" x14ac:dyDescent="0.2">
      <c r="A153" s="455"/>
      <c r="B153" s="455"/>
      <c r="C153" s="455"/>
      <c r="D153" s="455"/>
      <c r="E153" s="455"/>
      <c r="F153" s="455"/>
    </row>
    <row r="154" spans="1:6" x14ac:dyDescent="0.2">
      <c r="A154" s="455"/>
      <c r="B154" s="455"/>
      <c r="C154" s="455"/>
      <c r="D154" s="455"/>
      <c r="E154" s="455"/>
      <c r="F154" s="455"/>
    </row>
    <row r="155" spans="1:6" x14ac:dyDescent="0.2">
      <c r="A155" s="455"/>
      <c r="B155" s="455"/>
      <c r="C155" s="455"/>
      <c r="D155" s="455"/>
      <c r="E155" s="455"/>
      <c r="F155" s="455"/>
    </row>
    <row r="156" spans="1:6" x14ac:dyDescent="0.2">
      <c r="A156" s="455"/>
      <c r="B156" s="455"/>
      <c r="C156" s="455"/>
      <c r="D156" s="455"/>
      <c r="E156" s="455"/>
      <c r="F156" s="455"/>
    </row>
    <row r="157" spans="1:6" x14ac:dyDescent="0.2">
      <c r="A157" s="455"/>
      <c r="B157" s="455"/>
      <c r="C157" s="455"/>
      <c r="D157" s="455"/>
      <c r="E157" s="455"/>
      <c r="F157" s="455"/>
    </row>
    <row r="158" spans="1:6" x14ac:dyDescent="0.2">
      <c r="A158" s="455"/>
      <c r="B158" s="455"/>
      <c r="C158" s="455"/>
      <c r="D158" s="455"/>
      <c r="E158" s="455"/>
      <c r="F158" s="455"/>
    </row>
    <row r="159" spans="1:6" x14ac:dyDescent="0.2">
      <c r="A159" s="455"/>
      <c r="B159" s="455"/>
      <c r="C159" s="455"/>
      <c r="D159" s="455"/>
      <c r="E159" s="455"/>
      <c r="F159" s="455"/>
    </row>
    <row r="160" spans="1:6" x14ac:dyDescent="0.2">
      <c r="A160" s="455"/>
      <c r="B160" s="455"/>
      <c r="C160" s="455"/>
      <c r="D160" s="455"/>
      <c r="E160" s="455"/>
      <c r="F160" s="455"/>
    </row>
    <row r="161" spans="1:6" x14ac:dyDescent="0.2">
      <c r="A161" s="455"/>
      <c r="B161" s="455"/>
      <c r="C161" s="455"/>
      <c r="D161" s="455"/>
      <c r="E161" s="455"/>
      <c r="F161" s="455"/>
    </row>
    <row r="162" spans="1:6" x14ac:dyDescent="0.2">
      <c r="A162" s="455"/>
      <c r="B162" s="455"/>
      <c r="C162" s="455"/>
      <c r="D162" s="455"/>
      <c r="E162" s="455"/>
      <c r="F162" s="455"/>
    </row>
    <row r="163" spans="1:6" x14ac:dyDescent="0.2">
      <c r="A163" s="455"/>
      <c r="B163" s="455"/>
      <c r="C163" s="455"/>
      <c r="D163" s="455"/>
      <c r="E163" s="455"/>
      <c r="F163" s="455"/>
    </row>
    <row r="164" spans="1:6" x14ac:dyDescent="0.2">
      <c r="A164" s="455"/>
      <c r="B164" s="455"/>
      <c r="C164" s="455"/>
      <c r="D164" s="455"/>
      <c r="E164" s="455"/>
      <c r="F164" s="455"/>
    </row>
    <row r="165" spans="1:6" x14ac:dyDescent="0.2">
      <c r="A165" s="455"/>
      <c r="B165" s="455"/>
      <c r="C165" s="455"/>
      <c r="D165" s="455"/>
      <c r="E165" s="455"/>
      <c r="F165" s="455"/>
    </row>
    <row r="166" spans="1:6" x14ac:dyDescent="0.2">
      <c r="A166" s="455"/>
      <c r="B166" s="455"/>
      <c r="C166" s="455"/>
      <c r="D166" s="455"/>
      <c r="E166" s="455"/>
      <c r="F166" s="455"/>
    </row>
    <row r="167" spans="1:6" x14ac:dyDescent="0.2">
      <c r="A167" s="455"/>
      <c r="B167" s="455"/>
      <c r="C167" s="455"/>
      <c r="D167" s="455"/>
      <c r="E167" s="455"/>
      <c r="F167" s="455"/>
    </row>
    <row r="168" spans="1:6" x14ac:dyDescent="0.2">
      <c r="A168" s="455"/>
      <c r="B168" s="455"/>
      <c r="C168" s="455"/>
      <c r="D168" s="455"/>
      <c r="E168" s="455"/>
      <c r="F168" s="455"/>
    </row>
    <row r="169" spans="1:6" x14ac:dyDescent="0.2">
      <c r="A169" s="455"/>
      <c r="B169" s="455"/>
      <c r="C169" s="455"/>
      <c r="D169" s="455"/>
      <c r="E169" s="455"/>
      <c r="F169" s="455"/>
    </row>
    <row r="170" spans="1:6" x14ac:dyDescent="0.2">
      <c r="A170" s="455"/>
      <c r="B170" s="455"/>
      <c r="C170" s="455"/>
      <c r="D170" s="455"/>
      <c r="E170" s="455"/>
      <c r="F170" s="455"/>
    </row>
    <row r="171" spans="1:6" x14ac:dyDescent="0.2">
      <c r="A171" s="455"/>
      <c r="B171" s="455"/>
      <c r="C171" s="455"/>
      <c r="D171" s="455"/>
      <c r="E171" s="455"/>
      <c r="F171" s="455"/>
    </row>
    <row r="172" spans="1:6" x14ac:dyDescent="0.2">
      <c r="A172" s="455"/>
      <c r="B172" s="455"/>
      <c r="C172" s="455"/>
      <c r="D172" s="455"/>
      <c r="E172" s="455"/>
      <c r="F172" s="455"/>
    </row>
    <row r="173" spans="1:6" x14ac:dyDescent="0.2">
      <c r="A173" s="455"/>
      <c r="B173" s="455"/>
      <c r="C173" s="455"/>
      <c r="D173" s="455"/>
      <c r="E173" s="455"/>
      <c r="F173" s="455"/>
    </row>
    <row r="174" spans="1:6" x14ac:dyDescent="0.2">
      <c r="A174" s="455"/>
      <c r="B174" s="455"/>
      <c r="C174" s="455"/>
      <c r="D174" s="455"/>
      <c r="E174" s="455"/>
      <c r="F174" s="455"/>
    </row>
    <row r="175" spans="1:6" x14ac:dyDescent="0.2">
      <c r="A175" s="455"/>
      <c r="B175" s="455"/>
      <c r="C175" s="455"/>
      <c r="D175" s="455"/>
      <c r="E175" s="455"/>
      <c r="F175" s="455"/>
    </row>
    <row r="176" spans="1:6" x14ac:dyDescent="0.2">
      <c r="A176" s="455"/>
      <c r="B176" s="455"/>
      <c r="C176" s="455"/>
      <c r="D176" s="455"/>
      <c r="E176" s="455"/>
      <c r="F176" s="455"/>
    </row>
    <row r="177" spans="1:6" x14ac:dyDescent="0.2">
      <c r="A177" s="455"/>
      <c r="B177" s="455"/>
      <c r="C177" s="455"/>
      <c r="D177" s="455"/>
      <c r="E177" s="455"/>
      <c r="F177" s="455"/>
    </row>
    <row r="178" spans="1:6" x14ac:dyDescent="0.2">
      <c r="A178" s="455"/>
      <c r="B178" s="455"/>
      <c r="C178" s="455"/>
      <c r="D178" s="455"/>
      <c r="E178" s="455"/>
      <c r="F178" s="455"/>
    </row>
    <row r="179" spans="1:6" x14ac:dyDescent="0.2">
      <c r="A179" s="455"/>
      <c r="B179" s="455"/>
      <c r="C179" s="455"/>
      <c r="D179" s="455"/>
      <c r="E179" s="455"/>
      <c r="F179" s="455"/>
    </row>
    <row r="180" spans="1:6" x14ac:dyDescent="0.2">
      <c r="A180" s="455"/>
      <c r="B180" s="455"/>
      <c r="C180" s="455"/>
      <c r="D180" s="455"/>
      <c r="E180" s="455"/>
      <c r="F180" s="455"/>
    </row>
    <row r="181" spans="1:6" x14ac:dyDescent="0.2">
      <c r="A181" s="455"/>
      <c r="B181" s="455"/>
      <c r="C181" s="455"/>
      <c r="D181" s="455"/>
      <c r="E181" s="455"/>
      <c r="F181" s="455"/>
    </row>
    <row r="182" spans="1:6" x14ac:dyDescent="0.2">
      <c r="A182" s="455"/>
      <c r="B182" s="455"/>
      <c r="C182" s="455"/>
      <c r="D182" s="455"/>
      <c r="E182" s="455"/>
      <c r="F182" s="455"/>
    </row>
    <row r="183" spans="1:6" x14ac:dyDescent="0.2">
      <c r="A183" s="455"/>
      <c r="B183" s="455"/>
      <c r="C183" s="455"/>
      <c r="D183" s="455"/>
      <c r="E183" s="455"/>
      <c r="F183" s="455"/>
    </row>
    <row r="184" spans="1:6" x14ac:dyDescent="0.2">
      <c r="A184" s="455"/>
      <c r="B184" s="455"/>
      <c r="C184" s="455"/>
      <c r="D184" s="455"/>
      <c r="E184" s="455"/>
      <c r="F184" s="455"/>
    </row>
    <row r="185" spans="1:6" x14ac:dyDescent="0.2">
      <c r="A185" s="455"/>
      <c r="B185" s="455"/>
      <c r="C185" s="455"/>
      <c r="D185" s="455"/>
      <c r="E185" s="455"/>
      <c r="F185" s="455"/>
    </row>
    <row r="186" spans="1:6" x14ac:dyDescent="0.2">
      <c r="A186" s="455"/>
      <c r="B186" s="455"/>
      <c r="C186" s="455"/>
      <c r="D186" s="455"/>
      <c r="E186" s="455"/>
      <c r="F186" s="455"/>
    </row>
    <row r="187" spans="1:6" x14ac:dyDescent="0.2">
      <c r="A187" s="455"/>
      <c r="B187" s="455"/>
      <c r="C187" s="455"/>
      <c r="D187" s="455"/>
      <c r="E187" s="455"/>
      <c r="F187" s="455"/>
    </row>
    <row r="188" spans="1:6" x14ac:dyDescent="0.2">
      <c r="A188" s="455"/>
      <c r="B188" s="455"/>
      <c r="C188" s="455"/>
      <c r="D188" s="455"/>
      <c r="E188" s="455"/>
      <c r="F188" s="455"/>
    </row>
    <row r="189" spans="1:6" x14ac:dyDescent="0.2">
      <c r="A189" s="455"/>
      <c r="B189" s="455"/>
      <c r="C189" s="455"/>
      <c r="D189" s="455"/>
      <c r="E189" s="455"/>
      <c r="F189" s="455"/>
    </row>
    <row r="190" spans="1:6" x14ac:dyDescent="0.2">
      <c r="A190" s="455"/>
      <c r="B190" s="455"/>
      <c r="C190" s="455"/>
      <c r="D190" s="455"/>
      <c r="E190" s="455"/>
      <c r="F190" s="455"/>
    </row>
    <row r="191" spans="1:6" x14ac:dyDescent="0.2">
      <c r="A191" s="455"/>
      <c r="B191" s="455"/>
      <c r="C191" s="455"/>
      <c r="D191" s="455"/>
      <c r="E191" s="455"/>
      <c r="F191" s="455"/>
    </row>
    <row r="192" spans="1:6" x14ac:dyDescent="0.2">
      <c r="A192" s="455"/>
      <c r="B192" s="455"/>
      <c r="C192" s="455"/>
      <c r="D192" s="455"/>
      <c r="E192" s="455"/>
      <c r="F192" s="455"/>
    </row>
    <row r="193" spans="1:6" x14ac:dyDescent="0.2">
      <c r="A193" s="455"/>
      <c r="B193" s="455"/>
      <c r="C193" s="455"/>
      <c r="D193" s="455"/>
      <c r="E193" s="455"/>
      <c r="F193" s="455"/>
    </row>
    <row r="194" spans="1:6" x14ac:dyDescent="0.2">
      <c r="A194" s="455"/>
      <c r="B194" s="455"/>
      <c r="C194" s="455"/>
      <c r="D194" s="455"/>
      <c r="E194" s="455"/>
      <c r="F194" s="455"/>
    </row>
    <row r="195" spans="1:6" x14ac:dyDescent="0.2">
      <c r="A195" s="455"/>
      <c r="B195" s="455"/>
      <c r="C195" s="455"/>
      <c r="D195" s="455"/>
      <c r="E195" s="455"/>
      <c r="F195" s="455"/>
    </row>
    <row r="196" spans="1:6" x14ac:dyDescent="0.2">
      <c r="A196" s="455"/>
      <c r="B196" s="455"/>
      <c r="C196" s="455"/>
      <c r="D196" s="455"/>
      <c r="E196" s="455"/>
      <c r="F196" s="455"/>
    </row>
    <row r="197" spans="1:6" x14ac:dyDescent="0.2">
      <c r="A197" s="455"/>
      <c r="B197" s="455"/>
      <c r="C197" s="455"/>
      <c r="D197" s="455"/>
      <c r="E197" s="455"/>
      <c r="F197" s="455"/>
    </row>
    <row r="198" spans="1:6" x14ac:dyDescent="0.2">
      <c r="A198" s="455"/>
      <c r="B198" s="455"/>
      <c r="C198" s="455"/>
      <c r="D198" s="455"/>
      <c r="E198" s="455"/>
      <c r="F198" s="455"/>
    </row>
    <row r="199" spans="1:6" x14ac:dyDescent="0.2">
      <c r="A199" s="455"/>
      <c r="B199" s="455"/>
      <c r="C199" s="455"/>
      <c r="D199" s="455"/>
      <c r="E199" s="455"/>
      <c r="F199" s="455"/>
    </row>
    <row r="200" spans="1:6" x14ac:dyDescent="0.2">
      <c r="A200" s="455"/>
      <c r="B200" s="455"/>
      <c r="C200" s="455"/>
      <c r="D200" s="455"/>
      <c r="E200" s="455"/>
      <c r="F200" s="455"/>
    </row>
    <row r="201" spans="1:6" x14ac:dyDescent="0.2">
      <c r="A201" s="455"/>
      <c r="B201" s="455"/>
      <c r="C201" s="455"/>
      <c r="D201" s="455"/>
      <c r="E201" s="455"/>
      <c r="F201" s="455"/>
    </row>
    <row r="202" spans="1:6" x14ac:dyDescent="0.2">
      <c r="A202" s="455"/>
      <c r="B202" s="455"/>
      <c r="C202" s="455"/>
      <c r="D202" s="455"/>
      <c r="E202" s="455"/>
      <c r="F202" s="455"/>
    </row>
    <row r="203" spans="1:6" x14ac:dyDescent="0.2">
      <c r="A203" s="455"/>
      <c r="B203" s="455"/>
      <c r="C203" s="455"/>
      <c r="D203" s="455"/>
      <c r="E203" s="455"/>
      <c r="F203" s="455"/>
    </row>
    <row r="204" spans="1:6" x14ac:dyDescent="0.2">
      <c r="A204" s="455"/>
      <c r="B204" s="455"/>
      <c r="C204" s="455"/>
      <c r="D204" s="455"/>
      <c r="E204" s="455"/>
      <c r="F204" s="455"/>
    </row>
    <row r="205" spans="1:6" x14ac:dyDescent="0.2">
      <c r="A205" s="455"/>
      <c r="B205" s="455"/>
      <c r="C205" s="455"/>
      <c r="D205" s="455"/>
      <c r="E205" s="455"/>
      <c r="F205" s="455"/>
    </row>
    <row r="206" spans="1:6" x14ac:dyDescent="0.2">
      <c r="A206" s="455"/>
      <c r="B206" s="455"/>
      <c r="C206" s="455"/>
      <c r="D206" s="455"/>
      <c r="E206" s="455"/>
      <c r="F206" s="455"/>
    </row>
    <row r="207" spans="1:6" x14ac:dyDescent="0.2">
      <c r="A207" s="455"/>
      <c r="B207" s="455"/>
      <c r="C207" s="455"/>
      <c r="D207" s="455"/>
      <c r="E207" s="455"/>
      <c r="F207" s="455"/>
    </row>
    <row r="208" spans="1:6" x14ac:dyDescent="0.2">
      <c r="A208" s="455"/>
      <c r="B208" s="455"/>
      <c r="C208" s="455"/>
      <c r="D208" s="455"/>
      <c r="E208" s="455"/>
      <c r="F208" s="455"/>
    </row>
    <row r="209" spans="1:6" x14ac:dyDescent="0.2">
      <c r="A209" s="455"/>
      <c r="B209" s="455"/>
      <c r="C209" s="455"/>
      <c r="D209" s="455"/>
      <c r="E209" s="455"/>
      <c r="F209" s="455"/>
    </row>
    <row r="210" spans="1:6" x14ac:dyDescent="0.2">
      <c r="A210" s="455"/>
      <c r="B210" s="455"/>
      <c r="C210" s="455"/>
      <c r="D210" s="455"/>
      <c r="E210" s="455"/>
      <c r="F210" s="455"/>
    </row>
    <row r="211" spans="1:6" x14ac:dyDescent="0.2">
      <c r="A211" s="455"/>
      <c r="B211" s="455"/>
      <c r="C211" s="455"/>
      <c r="D211" s="455"/>
      <c r="E211" s="455"/>
      <c r="F211" s="455"/>
    </row>
    <row r="212" spans="1:6" x14ac:dyDescent="0.2">
      <c r="A212" s="455"/>
      <c r="B212" s="455"/>
      <c r="C212" s="455"/>
      <c r="D212" s="455"/>
      <c r="E212" s="455"/>
      <c r="F212" s="455"/>
    </row>
    <row r="213" spans="1:6" x14ac:dyDescent="0.2">
      <c r="A213" s="455"/>
      <c r="B213" s="455"/>
      <c r="C213" s="455"/>
      <c r="D213" s="455"/>
      <c r="E213" s="455"/>
      <c r="F213" s="455"/>
    </row>
    <row r="214" spans="1:6" x14ac:dyDescent="0.2">
      <c r="A214" s="455"/>
      <c r="B214" s="455"/>
      <c r="C214" s="455"/>
      <c r="D214" s="455"/>
      <c r="E214" s="455"/>
      <c r="F214" s="455"/>
    </row>
    <row r="215" spans="1:6" x14ac:dyDescent="0.2">
      <c r="A215" s="455"/>
      <c r="B215" s="455"/>
      <c r="C215" s="455"/>
      <c r="D215" s="455"/>
      <c r="E215" s="455"/>
      <c r="F215" s="455"/>
    </row>
    <row r="216" spans="1:6" x14ac:dyDescent="0.2">
      <c r="A216" s="455"/>
      <c r="B216" s="455"/>
      <c r="C216" s="455"/>
      <c r="D216" s="455"/>
      <c r="E216" s="455"/>
      <c r="F216" s="455"/>
    </row>
    <row r="217" spans="1:6" x14ac:dyDescent="0.2">
      <c r="A217" s="455"/>
      <c r="B217" s="455"/>
      <c r="C217" s="455"/>
      <c r="D217" s="455"/>
      <c r="E217" s="455"/>
      <c r="F217" s="455"/>
    </row>
    <row r="218" spans="1:6" x14ac:dyDescent="0.2">
      <c r="A218" s="455"/>
      <c r="B218" s="455"/>
      <c r="C218" s="455"/>
      <c r="D218" s="455"/>
      <c r="E218" s="455"/>
      <c r="F218" s="455"/>
    </row>
    <row r="219" spans="1:6" x14ac:dyDescent="0.2">
      <c r="A219" s="455"/>
      <c r="B219" s="455"/>
      <c r="C219" s="455"/>
      <c r="D219" s="455"/>
      <c r="E219" s="455"/>
      <c r="F219" s="455"/>
    </row>
    <row r="220" spans="1:6" x14ac:dyDescent="0.2">
      <c r="A220" s="455"/>
      <c r="B220" s="455"/>
      <c r="C220" s="455"/>
      <c r="D220" s="455"/>
      <c r="E220" s="455"/>
      <c r="F220" s="455"/>
    </row>
    <row r="221" spans="1:6" x14ac:dyDescent="0.2">
      <c r="A221" s="455"/>
      <c r="B221" s="455"/>
      <c r="C221" s="455"/>
      <c r="D221" s="455"/>
      <c r="E221" s="455"/>
      <c r="F221" s="455"/>
    </row>
    <row r="222" spans="1:6" x14ac:dyDescent="0.2">
      <c r="A222" s="455"/>
      <c r="B222" s="455"/>
      <c r="C222" s="455"/>
      <c r="D222" s="455"/>
      <c r="E222" s="455"/>
      <c r="F222" s="455"/>
    </row>
    <row r="223" spans="1:6" x14ac:dyDescent="0.2">
      <c r="A223" s="455"/>
      <c r="B223" s="455"/>
      <c r="C223" s="455"/>
      <c r="D223" s="455"/>
      <c r="E223" s="455"/>
      <c r="F223" s="455"/>
    </row>
    <row r="224" spans="1:6" x14ac:dyDescent="0.2">
      <c r="A224" s="455"/>
      <c r="B224" s="455"/>
      <c r="C224" s="455"/>
      <c r="D224" s="455"/>
      <c r="E224" s="455"/>
      <c r="F224" s="455"/>
    </row>
    <row r="225" spans="1:6" x14ac:dyDescent="0.2">
      <c r="A225" s="455"/>
      <c r="B225" s="455"/>
      <c r="C225" s="455"/>
      <c r="D225" s="455"/>
      <c r="E225" s="455"/>
      <c r="F225" s="455"/>
    </row>
    <row r="226" spans="1:6" x14ac:dyDescent="0.2">
      <c r="A226" s="455"/>
      <c r="B226" s="455"/>
      <c r="C226" s="455"/>
      <c r="D226" s="455"/>
      <c r="E226" s="455"/>
      <c r="F226" s="455"/>
    </row>
    <row r="227" spans="1:6" x14ac:dyDescent="0.2">
      <c r="A227" s="455"/>
      <c r="B227" s="455"/>
      <c r="C227" s="455"/>
      <c r="D227" s="455"/>
      <c r="E227" s="455"/>
      <c r="F227" s="455"/>
    </row>
    <row r="228" spans="1:6" x14ac:dyDescent="0.2">
      <c r="A228" s="455"/>
      <c r="B228" s="455"/>
      <c r="C228" s="455"/>
      <c r="D228" s="455"/>
      <c r="E228" s="455"/>
      <c r="F228" s="455"/>
    </row>
    <row r="229" spans="1:6" x14ac:dyDescent="0.2">
      <c r="A229" s="455"/>
      <c r="B229" s="455"/>
      <c r="C229" s="455"/>
      <c r="D229" s="455"/>
      <c r="E229" s="455"/>
      <c r="F229" s="455"/>
    </row>
    <row r="230" spans="1:6" x14ac:dyDescent="0.2">
      <c r="A230" s="455"/>
      <c r="B230" s="455"/>
      <c r="C230" s="455"/>
      <c r="D230" s="455"/>
      <c r="E230" s="455"/>
      <c r="F230" s="455"/>
    </row>
    <row r="231" spans="1:6" x14ac:dyDescent="0.2">
      <c r="A231" s="455"/>
      <c r="B231" s="455"/>
      <c r="C231" s="455"/>
      <c r="D231" s="455"/>
      <c r="E231" s="455"/>
      <c r="F231" s="455"/>
    </row>
    <row r="232" spans="1:6" x14ac:dyDescent="0.2">
      <c r="A232" s="455"/>
      <c r="B232" s="455"/>
      <c r="C232" s="455"/>
      <c r="D232" s="455"/>
      <c r="E232" s="455"/>
      <c r="F232" s="455"/>
    </row>
    <row r="233" spans="1:6" x14ac:dyDescent="0.2">
      <c r="A233" s="455"/>
      <c r="B233" s="455"/>
      <c r="C233" s="455"/>
      <c r="D233" s="455"/>
      <c r="E233" s="455"/>
      <c r="F233" s="455"/>
    </row>
    <row r="234" spans="1:6" x14ac:dyDescent="0.2">
      <c r="A234" s="455"/>
      <c r="B234" s="455"/>
      <c r="C234" s="455"/>
      <c r="D234" s="455"/>
      <c r="E234" s="455"/>
      <c r="F234" s="455"/>
    </row>
    <row r="235" spans="1:6" x14ac:dyDescent="0.2">
      <c r="A235" s="455"/>
      <c r="B235" s="455"/>
      <c r="C235" s="455"/>
      <c r="D235" s="455"/>
      <c r="E235" s="455"/>
      <c r="F235" s="455"/>
    </row>
    <row r="236" spans="1:6" x14ac:dyDescent="0.2">
      <c r="A236" s="455"/>
      <c r="B236" s="455"/>
      <c r="C236" s="455"/>
      <c r="D236" s="455"/>
      <c r="E236" s="455"/>
      <c r="F236" s="455"/>
    </row>
    <row r="237" spans="1:6" x14ac:dyDescent="0.2">
      <c r="A237" s="455"/>
      <c r="B237" s="455"/>
      <c r="C237" s="455"/>
      <c r="D237" s="455"/>
      <c r="E237" s="455"/>
      <c r="F237" s="455"/>
    </row>
    <row r="238" spans="1:6" x14ac:dyDescent="0.2">
      <c r="A238" s="455"/>
      <c r="B238" s="455"/>
      <c r="C238" s="455"/>
      <c r="D238" s="455"/>
      <c r="E238" s="455"/>
      <c r="F238" s="455"/>
    </row>
    <row r="239" spans="1:6" x14ac:dyDescent="0.2">
      <c r="A239" s="455"/>
      <c r="B239" s="455"/>
      <c r="C239" s="455"/>
      <c r="D239" s="455"/>
      <c r="E239" s="455"/>
      <c r="F239" s="455"/>
    </row>
    <row r="240" spans="1:6" x14ac:dyDescent="0.2">
      <c r="A240" s="455"/>
      <c r="B240" s="455"/>
      <c r="C240" s="455"/>
      <c r="D240" s="455"/>
      <c r="E240" s="455"/>
      <c r="F240" s="455"/>
    </row>
    <row r="241" spans="1:6" x14ac:dyDescent="0.2">
      <c r="A241" s="455"/>
      <c r="B241" s="455"/>
      <c r="C241" s="455"/>
      <c r="D241" s="455"/>
      <c r="E241" s="455"/>
      <c r="F241" s="455"/>
    </row>
    <row r="242" spans="1:6" x14ac:dyDescent="0.2">
      <c r="A242" s="455"/>
      <c r="B242" s="455"/>
      <c r="C242" s="455"/>
      <c r="D242" s="455"/>
      <c r="E242" s="455"/>
      <c r="F242" s="455"/>
    </row>
    <row r="243" spans="1:6" x14ac:dyDescent="0.2">
      <c r="A243" s="455"/>
      <c r="B243" s="455"/>
      <c r="C243" s="455"/>
      <c r="D243" s="455"/>
      <c r="E243" s="455"/>
      <c r="F243" s="455"/>
    </row>
    <row r="244" spans="1:6" x14ac:dyDescent="0.2">
      <c r="A244" s="455"/>
      <c r="B244" s="455"/>
      <c r="C244" s="455"/>
      <c r="D244" s="455"/>
      <c r="E244" s="455"/>
      <c r="F244" s="455"/>
    </row>
    <row r="245" spans="1:6" x14ac:dyDescent="0.2">
      <c r="A245" s="455"/>
      <c r="B245" s="455"/>
      <c r="C245" s="455"/>
      <c r="D245" s="455"/>
      <c r="E245" s="455"/>
      <c r="F245" s="455"/>
    </row>
    <row r="246" spans="1:6" x14ac:dyDescent="0.2">
      <c r="A246" s="455"/>
      <c r="B246" s="455"/>
      <c r="C246" s="455"/>
      <c r="D246" s="455"/>
      <c r="E246" s="455"/>
      <c r="F246" s="455"/>
    </row>
    <row r="247" spans="1:6" x14ac:dyDescent="0.2">
      <c r="A247" s="455"/>
      <c r="B247" s="455"/>
      <c r="C247" s="455"/>
      <c r="D247" s="455"/>
      <c r="E247" s="455"/>
      <c r="F247" s="455"/>
    </row>
    <row r="248" spans="1:6" x14ac:dyDescent="0.2">
      <c r="A248" s="455"/>
      <c r="B248" s="455"/>
      <c r="C248" s="455"/>
      <c r="D248" s="455"/>
      <c r="E248" s="455"/>
      <c r="F248" s="455"/>
    </row>
    <row r="249" spans="1:6" x14ac:dyDescent="0.2">
      <c r="A249" s="455"/>
      <c r="B249" s="455"/>
      <c r="C249" s="455"/>
      <c r="D249" s="455"/>
      <c r="E249" s="455"/>
      <c r="F249" s="455"/>
    </row>
    <row r="250" spans="1:6" x14ac:dyDescent="0.2">
      <c r="A250" s="455"/>
      <c r="B250" s="455"/>
      <c r="C250" s="455"/>
      <c r="D250" s="455"/>
      <c r="E250" s="455"/>
      <c r="F250" s="455"/>
    </row>
    <row r="251" spans="1:6" x14ac:dyDescent="0.2">
      <c r="A251" s="455"/>
      <c r="B251" s="455"/>
      <c r="C251" s="455"/>
      <c r="D251" s="455"/>
      <c r="E251" s="455"/>
      <c r="F251" s="455"/>
    </row>
    <row r="252" spans="1:6" x14ac:dyDescent="0.2">
      <c r="A252" s="455"/>
      <c r="B252" s="455"/>
      <c r="C252" s="455"/>
      <c r="D252" s="455"/>
      <c r="E252" s="455"/>
      <c r="F252" s="455"/>
    </row>
    <row r="253" spans="1:6" x14ac:dyDescent="0.2">
      <c r="A253" s="455"/>
      <c r="B253" s="455"/>
      <c r="C253" s="455"/>
      <c r="D253" s="455"/>
      <c r="E253" s="455"/>
      <c r="F253" s="455"/>
    </row>
    <row r="254" spans="1:6" x14ac:dyDescent="0.2">
      <c r="A254" s="455"/>
      <c r="B254" s="455"/>
      <c r="C254" s="455"/>
      <c r="D254" s="455"/>
      <c r="E254" s="455"/>
      <c r="F254" s="455"/>
    </row>
    <row r="255" spans="1:6" x14ac:dyDescent="0.2">
      <c r="A255" s="455"/>
      <c r="B255" s="455"/>
      <c r="C255" s="455"/>
      <c r="D255" s="455"/>
      <c r="E255" s="455"/>
      <c r="F255" s="455"/>
    </row>
    <row r="256" spans="1:6" x14ac:dyDescent="0.2">
      <c r="A256" s="455"/>
      <c r="B256" s="455"/>
      <c r="C256" s="455"/>
      <c r="D256" s="455"/>
      <c r="E256" s="455"/>
      <c r="F256" s="455"/>
    </row>
    <row r="257" spans="1:6" x14ac:dyDescent="0.2">
      <c r="A257" s="455"/>
      <c r="B257" s="455"/>
      <c r="C257" s="455"/>
      <c r="D257" s="455"/>
      <c r="E257" s="455"/>
      <c r="F257" s="455"/>
    </row>
    <row r="258" spans="1:6" x14ac:dyDescent="0.2">
      <c r="A258" s="455"/>
      <c r="B258" s="455"/>
      <c r="C258" s="455"/>
      <c r="D258" s="455"/>
      <c r="E258" s="455"/>
      <c r="F258" s="455"/>
    </row>
    <row r="259" spans="1:6" x14ac:dyDescent="0.2">
      <c r="A259" s="455"/>
      <c r="B259" s="455"/>
      <c r="C259" s="455"/>
      <c r="D259" s="455"/>
      <c r="E259" s="455"/>
      <c r="F259" s="455"/>
    </row>
    <row r="260" spans="1:6" x14ac:dyDescent="0.2">
      <c r="A260" s="455"/>
      <c r="B260" s="455"/>
      <c r="C260" s="455"/>
      <c r="D260" s="455"/>
      <c r="E260" s="455"/>
      <c r="F260" s="455"/>
    </row>
    <row r="261" spans="1:6" x14ac:dyDescent="0.2">
      <c r="A261" s="455"/>
      <c r="B261" s="455"/>
      <c r="C261" s="455"/>
      <c r="D261" s="455"/>
      <c r="E261" s="455"/>
      <c r="F261" s="455"/>
    </row>
    <row r="262" spans="1:6" x14ac:dyDescent="0.2">
      <c r="A262" s="455"/>
      <c r="B262" s="455"/>
      <c r="C262" s="455"/>
      <c r="D262" s="455"/>
      <c r="E262" s="455"/>
      <c r="F262" s="455"/>
    </row>
    <row r="263" spans="1:6" x14ac:dyDescent="0.2">
      <c r="A263" s="455"/>
      <c r="B263" s="455"/>
      <c r="C263" s="455"/>
      <c r="D263" s="455"/>
      <c r="E263" s="455"/>
      <c r="F263" s="455"/>
    </row>
    <row r="264" spans="1:6" x14ac:dyDescent="0.2">
      <c r="A264" s="455"/>
      <c r="B264" s="455"/>
      <c r="C264" s="455"/>
      <c r="D264" s="455"/>
      <c r="E264" s="455"/>
      <c r="F264" s="455"/>
    </row>
    <row r="265" spans="1:6" x14ac:dyDescent="0.2">
      <c r="A265" s="455"/>
      <c r="B265" s="455"/>
      <c r="C265" s="455"/>
      <c r="D265" s="455"/>
      <c r="E265" s="455"/>
      <c r="F265" s="455"/>
    </row>
    <row r="266" spans="1:6" x14ac:dyDescent="0.2">
      <c r="A266" s="455"/>
      <c r="B266" s="455"/>
      <c r="C266" s="455"/>
      <c r="D266" s="455"/>
      <c r="E266" s="455"/>
      <c r="F266" s="455"/>
    </row>
    <row r="267" spans="1:6" x14ac:dyDescent="0.2">
      <c r="A267" s="455"/>
      <c r="B267" s="455"/>
      <c r="C267" s="455"/>
      <c r="D267" s="455"/>
      <c r="E267" s="455"/>
      <c r="F267" s="455"/>
    </row>
    <row r="268" spans="1:6" x14ac:dyDescent="0.2">
      <c r="A268" s="455"/>
      <c r="B268" s="455"/>
      <c r="C268" s="455"/>
      <c r="D268" s="455"/>
      <c r="E268" s="455"/>
      <c r="F268" s="455"/>
    </row>
    <row r="269" spans="1:6" x14ac:dyDescent="0.2">
      <c r="A269" s="455"/>
      <c r="B269" s="455"/>
      <c r="C269" s="455"/>
      <c r="D269" s="455"/>
      <c r="E269" s="455"/>
      <c r="F269" s="455"/>
    </row>
    <row r="270" spans="1:6" x14ac:dyDescent="0.2">
      <c r="A270" s="455"/>
      <c r="B270" s="455"/>
      <c r="C270" s="455"/>
      <c r="D270" s="455"/>
      <c r="E270" s="455"/>
      <c r="F270" s="455"/>
    </row>
    <row r="271" spans="1:6" x14ac:dyDescent="0.2">
      <c r="A271" s="455"/>
      <c r="B271" s="455"/>
      <c r="C271" s="455"/>
      <c r="D271" s="455"/>
      <c r="E271" s="455"/>
      <c r="F271" s="455"/>
    </row>
    <row r="272" spans="1:6" x14ac:dyDescent="0.2">
      <c r="A272" s="455"/>
      <c r="B272" s="455"/>
      <c r="C272" s="455"/>
      <c r="D272" s="455"/>
      <c r="E272" s="455"/>
      <c r="F272" s="455"/>
    </row>
    <row r="273" spans="1:6" x14ac:dyDescent="0.2">
      <c r="A273" s="455"/>
      <c r="B273" s="455"/>
      <c r="C273" s="455"/>
      <c r="D273" s="455"/>
      <c r="E273" s="455"/>
      <c r="F273" s="455"/>
    </row>
    <row r="274" spans="1:6" x14ac:dyDescent="0.2">
      <c r="A274" s="455"/>
      <c r="B274" s="455"/>
      <c r="C274" s="455"/>
      <c r="D274" s="455"/>
      <c r="E274" s="455"/>
      <c r="F274" s="455"/>
    </row>
    <row r="275" spans="1:6" x14ac:dyDescent="0.2">
      <c r="A275" s="455"/>
      <c r="B275" s="455"/>
      <c r="C275" s="455"/>
      <c r="D275" s="455"/>
      <c r="E275" s="455"/>
      <c r="F275" s="455"/>
    </row>
    <row r="276" spans="1:6" x14ac:dyDescent="0.2">
      <c r="A276" s="455"/>
      <c r="B276" s="455"/>
      <c r="C276" s="455"/>
      <c r="D276" s="455"/>
      <c r="E276" s="455"/>
      <c r="F276" s="455"/>
    </row>
    <row r="277" spans="1:6" x14ac:dyDescent="0.2">
      <c r="A277" s="455"/>
      <c r="B277" s="455"/>
      <c r="C277" s="455"/>
      <c r="D277" s="455"/>
      <c r="E277" s="455"/>
      <c r="F277" s="455"/>
    </row>
    <row r="278" spans="1:6" x14ac:dyDescent="0.2">
      <c r="A278" s="455"/>
      <c r="B278" s="455"/>
      <c r="C278" s="455"/>
      <c r="D278" s="455"/>
      <c r="E278" s="455"/>
      <c r="F278" s="455"/>
    </row>
    <row r="279" spans="1:6" x14ac:dyDescent="0.2">
      <c r="A279" s="455"/>
      <c r="B279" s="455"/>
      <c r="C279" s="455"/>
      <c r="D279" s="455"/>
      <c r="E279" s="455"/>
      <c r="F279" s="455"/>
    </row>
    <row r="280" spans="1:6" x14ac:dyDescent="0.2">
      <c r="A280" s="455"/>
      <c r="B280" s="455"/>
      <c r="C280" s="455"/>
      <c r="D280" s="455"/>
      <c r="E280" s="455"/>
      <c r="F280" s="455"/>
    </row>
    <row r="281" spans="1:6" x14ac:dyDescent="0.2">
      <c r="A281" s="455"/>
      <c r="B281" s="455"/>
      <c r="C281" s="455"/>
      <c r="D281" s="455"/>
      <c r="E281" s="455"/>
      <c r="F281" s="455"/>
    </row>
    <row r="282" spans="1:6" x14ac:dyDescent="0.2">
      <c r="A282" s="455"/>
      <c r="B282" s="455"/>
      <c r="C282" s="455"/>
      <c r="D282" s="455"/>
      <c r="E282" s="455"/>
      <c r="F282" s="455"/>
    </row>
    <row r="283" spans="1:6" x14ac:dyDescent="0.2">
      <c r="A283" s="455"/>
      <c r="B283" s="455"/>
      <c r="C283" s="455"/>
      <c r="D283" s="455"/>
      <c r="E283" s="455"/>
      <c r="F283" s="455"/>
    </row>
    <row r="284" spans="1:6" x14ac:dyDescent="0.2">
      <c r="A284" s="455"/>
      <c r="B284" s="455"/>
      <c r="C284" s="455"/>
      <c r="D284" s="455"/>
      <c r="E284" s="455"/>
      <c r="F284" s="455"/>
    </row>
    <row r="285" spans="1:6" x14ac:dyDescent="0.2">
      <c r="A285" s="455"/>
      <c r="B285" s="455"/>
      <c r="C285" s="455"/>
      <c r="D285" s="455"/>
      <c r="E285" s="455"/>
      <c r="F285" s="455"/>
    </row>
    <row r="286" spans="1:6" x14ac:dyDescent="0.2">
      <c r="A286" s="455"/>
      <c r="B286" s="455"/>
      <c r="C286" s="455"/>
      <c r="D286" s="455"/>
      <c r="E286" s="455"/>
      <c r="F286" s="455"/>
    </row>
    <row r="287" spans="1:6" x14ac:dyDescent="0.2">
      <c r="A287" s="455"/>
      <c r="B287" s="455"/>
      <c r="C287" s="455"/>
      <c r="D287" s="455"/>
      <c r="E287" s="455"/>
      <c r="F287" s="455"/>
    </row>
    <row r="288" spans="1:6" x14ac:dyDescent="0.2">
      <c r="A288" s="455"/>
      <c r="B288" s="455"/>
      <c r="C288" s="455"/>
      <c r="D288" s="455"/>
      <c r="E288" s="455"/>
      <c r="F288" s="455"/>
    </row>
    <row r="289" spans="1:6" x14ac:dyDescent="0.2">
      <c r="A289" s="455"/>
      <c r="B289" s="455"/>
      <c r="C289" s="455"/>
      <c r="D289" s="455"/>
      <c r="E289" s="455"/>
      <c r="F289" s="455"/>
    </row>
  </sheetData>
  <hyperlinks>
    <hyperlink ref="B18" r:id="rId1"/>
  </hyperlinks>
  <pageMargins left="0.70866141732283472" right="0.70866141732283472" top="0.78740157480314965" bottom="0.78740157480314965" header="0.31496062992125984" footer="0.31496062992125984"/>
  <pageSetup paperSize="9" scale="49" fitToHeight="0"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dimension ref="A1:H97"/>
  <sheetViews>
    <sheetView showGridLines="0" zoomScaleNormal="100" workbookViewId="0"/>
  </sheetViews>
  <sheetFormatPr baseColWidth="10" defaultRowHeight="15" x14ac:dyDescent="0.25"/>
  <cols>
    <col min="1" max="6" width="11" style="465"/>
    <col min="7" max="7" width="11" style="465" customWidth="1"/>
    <col min="8" max="262" width="11" style="465"/>
    <col min="263" max="263" width="11" style="465" customWidth="1"/>
    <col min="264" max="518" width="11" style="465"/>
    <col min="519" max="519" width="11" style="465" customWidth="1"/>
    <col min="520" max="774" width="11" style="465"/>
    <col min="775" max="775" width="11" style="465" customWidth="1"/>
    <col min="776" max="1030" width="11" style="465"/>
    <col min="1031" max="1031" width="11" style="465" customWidth="1"/>
    <col min="1032" max="1286" width="11" style="465"/>
    <col min="1287" max="1287" width="11" style="465" customWidth="1"/>
    <col min="1288" max="1542" width="11" style="465"/>
    <col min="1543" max="1543" width="11" style="465" customWidth="1"/>
    <col min="1544" max="1798" width="11" style="465"/>
    <col min="1799" max="1799" width="11" style="465" customWidth="1"/>
    <col min="1800" max="2054" width="11" style="465"/>
    <col min="2055" max="2055" width="11" style="465" customWidth="1"/>
    <col min="2056" max="2310" width="11" style="465"/>
    <col min="2311" max="2311" width="11" style="465" customWidth="1"/>
    <col min="2312" max="2566" width="11" style="465"/>
    <col min="2567" max="2567" width="11" style="465" customWidth="1"/>
    <col min="2568" max="2822" width="11" style="465"/>
    <col min="2823" max="2823" width="11" style="465" customWidth="1"/>
    <col min="2824" max="3078" width="11" style="465"/>
    <col min="3079" max="3079" width="11" style="465" customWidth="1"/>
    <col min="3080" max="3334" width="11" style="465"/>
    <col min="3335" max="3335" width="11" style="465" customWidth="1"/>
    <col min="3336" max="3590" width="11" style="465"/>
    <col min="3591" max="3591" width="11" style="465" customWidth="1"/>
    <col min="3592" max="3846" width="11" style="465"/>
    <col min="3847" max="3847" width="11" style="465" customWidth="1"/>
    <col min="3848" max="4102" width="11" style="465"/>
    <col min="4103" max="4103" width="11" style="465" customWidth="1"/>
    <col min="4104" max="4358" width="11" style="465"/>
    <col min="4359" max="4359" width="11" style="465" customWidth="1"/>
    <col min="4360" max="4614" width="11" style="465"/>
    <col min="4615" max="4615" width="11" style="465" customWidth="1"/>
    <col min="4616" max="4870" width="11" style="465"/>
    <col min="4871" max="4871" width="11" style="465" customWidth="1"/>
    <col min="4872" max="5126" width="11" style="465"/>
    <col min="5127" max="5127" width="11" style="465" customWidth="1"/>
    <col min="5128" max="5382" width="11" style="465"/>
    <col min="5383" max="5383" width="11" style="465" customWidth="1"/>
    <col min="5384" max="5638" width="11" style="465"/>
    <col min="5639" max="5639" width="11" style="465" customWidth="1"/>
    <col min="5640" max="5894" width="11" style="465"/>
    <col min="5895" max="5895" width="11" style="465" customWidth="1"/>
    <col min="5896" max="6150" width="11" style="465"/>
    <col min="6151" max="6151" width="11" style="465" customWidth="1"/>
    <col min="6152" max="6406" width="11" style="465"/>
    <col min="6407" max="6407" width="11" style="465" customWidth="1"/>
    <col min="6408" max="6662" width="11" style="465"/>
    <col min="6663" max="6663" width="11" style="465" customWidth="1"/>
    <col min="6664" max="6918" width="11" style="465"/>
    <col min="6919" max="6919" width="11" style="465" customWidth="1"/>
    <col min="6920" max="7174" width="11" style="465"/>
    <col min="7175" max="7175" width="11" style="465" customWidth="1"/>
    <col min="7176" max="7430" width="11" style="465"/>
    <col min="7431" max="7431" width="11" style="465" customWidth="1"/>
    <col min="7432" max="7686" width="11" style="465"/>
    <col min="7687" max="7687" width="11" style="465" customWidth="1"/>
    <col min="7688" max="7942" width="11" style="465"/>
    <col min="7943" max="7943" width="11" style="465" customWidth="1"/>
    <col min="7944" max="8198" width="11" style="465"/>
    <col min="8199" max="8199" width="11" style="465" customWidth="1"/>
    <col min="8200" max="8454" width="11" style="465"/>
    <col min="8455" max="8455" width="11" style="465" customWidth="1"/>
    <col min="8456" max="8710" width="11" style="465"/>
    <col min="8711" max="8711" width="11" style="465" customWidth="1"/>
    <col min="8712" max="8966" width="11" style="465"/>
    <col min="8967" max="8967" width="11" style="465" customWidth="1"/>
    <col min="8968" max="9222" width="11" style="465"/>
    <col min="9223" max="9223" width="11" style="465" customWidth="1"/>
    <col min="9224" max="9478" width="11" style="465"/>
    <col min="9479" max="9479" width="11" style="465" customWidth="1"/>
    <col min="9480" max="9734" width="11" style="465"/>
    <col min="9735" max="9735" width="11" style="465" customWidth="1"/>
    <col min="9736" max="9990" width="11" style="465"/>
    <col min="9991" max="9991" width="11" style="465" customWidth="1"/>
    <col min="9992" max="10246" width="11" style="465"/>
    <col min="10247" max="10247" width="11" style="465" customWidth="1"/>
    <col min="10248" max="10502" width="11" style="465"/>
    <col min="10503" max="10503" width="11" style="465" customWidth="1"/>
    <col min="10504" max="10758" width="11" style="465"/>
    <col min="10759" max="10759" width="11" style="465" customWidth="1"/>
    <col min="10760" max="11014" width="11" style="465"/>
    <col min="11015" max="11015" width="11" style="465" customWidth="1"/>
    <col min="11016" max="11270" width="11" style="465"/>
    <col min="11271" max="11271" width="11" style="465" customWidth="1"/>
    <col min="11272" max="11526" width="11" style="465"/>
    <col min="11527" max="11527" width="11" style="465" customWidth="1"/>
    <col min="11528" max="11782" width="11" style="465"/>
    <col min="11783" max="11783" width="11" style="465" customWidth="1"/>
    <col min="11784" max="12038" width="11" style="465"/>
    <col min="12039" max="12039" width="11" style="465" customWidth="1"/>
    <col min="12040" max="12294" width="11" style="465"/>
    <col min="12295" max="12295" width="11" style="465" customWidth="1"/>
    <col min="12296" max="12550" width="11" style="465"/>
    <col min="12551" max="12551" width="11" style="465" customWidth="1"/>
    <col min="12552" max="12806" width="11" style="465"/>
    <col min="12807" max="12807" width="11" style="465" customWidth="1"/>
    <col min="12808" max="13062" width="11" style="465"/>
    <col min="13063" max="13063" width="11" style="465" customWidth="1"/>
    <col min="13064" max="13318" width="11" style="465"/>
    <col min="13319" max="13319" width="11" style="465" customWidth="1"/>
    <col min="13320" max="13574" width="11" style="465"/>
    <col min="13575" max="13575" width="11" style="465" customWidth="1"/>
    <col min="13576" max="13830" width="11" style="465"/>
    <col min="13831" max="13831" width="11" style="465" customWidth="1"/>
    <col min="13832" max="14086" width="11" style="465"/>
    <col min="14087" max="14087" width="11" style="465" customWidth="1"/>
    <col min="14088" max="14342" width="11" style="465"/>
    <col min="14343" max="14343" width="11" style="465" customWidth="1"/>
    <col min="14344" max="14598" width="11" style="465"/>
    <col min="14599" max="14599" width="11" style="465" customWidth="1"/>
    <col min="14600" max="14854" width="11" style="465"/>
    <col min="14855" max="14855" width="11" style="465" customWidth="1"/>
    <col min="14856" max="15110" width="11" style="465"/>
    <col min="15111" max="15111" width="11" style="465" customWidth="1"/>
    <col min="15112" max="15366" width="11" style="465"/>
    <col min="15367" max="15367" width="11" style="465" customWidth="1"/>
    <col min="15368" max="15622" width="11" style="465"/>
    <col min="15623" max="15623" width="11" style="465" customWidth="1"/>
    <col min="15624" max="15878" width="11" style="465"/>
    <col min="15879" max="15879" width="11" style="465" customWidth="1"/>
    <col min="15880" max="16134" width="11" style="465"/>
    <col min="16135" max="16135" width="11" style="465" customWidth="1"/>
    <col min="16136" max="16384" width="11" style="465"/>
  </cols>
  <sheetData>
    <row r="1" spans="1:8" ht="37.5" customHeight="1" x14ac:dyDescent="0.25">
      <c r="A1" s="462"/>
      <c r="B1" s="462"/>
      <c r="C1" s="462"/>
      <c r="D1" s="462"/>
      <c r="E1" s="462"/>
      <c r="F1" s="462"/>
      <c r="G1" s="463" t="s">
        <v>6</v>
      </c>
      <c r="H1" s="464"/>
    </row>
    <row r="2" spans="1:8" s="470" customFormat="1" ht="13.5" customHeight="1" x14ac:dyDescent="0.2">
      <c r="A2" s="466"/>
      <c r="B2" s="466"/>
      <c r="C2" s="467"/>
      <c r="D2" s="468"/>
      <c r="E2" s="468"/>
      <c r="F2" s="468"/>
      <c r="G2" s="469" t="s">
        <v>423</v>
      </c>
      <c r="H2" s="468"/>
    </row>
    <row r="3" spans="1:8" s="470" customFormat="1" ht="13.5" customHeight="1" x14ac:dyDescent="0.2">
      <c r="A3" s="466"/>
      <c r="B3" s="466"/>
      <c r="C3" s="467"/>
      <c r="D3" s="468"/>
      <c r="E3" s="468"/>
      <c r="F3" s="468"/>
      <c r="G3" s="471"/>
      <c r="H3" s="468"/>
    </row>
    <row r="4" spans="1:8" ht="15.75" customHeight="1" x14ac:dyDescent="0.25">
      <c r="A4" s="472" t="s">
        <v>424</v>
      </c>
      <c r="B4" s="473"/>
      <c r="C4" s="474"/>
      <c r="D4" s="475"/>
      <c r="E4" s="475"/>
      <c r="F4" s="475"/>
      <c r="G4" s="475"/>
      <c r="H4" s="475"/>
    </row>
    <row r="5" spans="1:8" s="470" customFormat="1" ht="13.5" customHeight="1" x14ac:dyDescent="0.2">
      <c r="A5" s="476"/>
      <c r="B5" s="476"/>
      <c r="C5" s="477"/>
      <c r="D5" s="478"/>
      <c r="E5" s="478"/>
      <c r="F5" s="478"/>
      <c r="G5" s="478"/>
      <c r="H5" s="478"/>
    </row>
    <row r="6" spans="1:8" ht="12" customHeight="1" x14ac:dyDescent="0.25">
      <c r="A6" s="673" t="s">
        <v>425</v>
      </c>
      <c r="B6" s="673"/>
      <c r="C6" s="673"/>
      <c r="D6" s="673"/>
      <c r="E6" s="673"/>
      <c r="F6" s="673"/>
      <c r="G6" s="673"/>
      <c r="H6" s="479"/>
    </row>
    <row r="7" spans="1:8" ht="12" customHeight="1" x14ac:dyDescent="0.25">
      <c r="A7" s="673"/>
      <c r="B7" s="673"/>
      <c r="C7" s="673"/>
      <c r="D7" s="673"/>
      <c r="E7" s="673"/>
      <c r="F7" s="673"/>
      <c r="G7" s="673"/>
      <c r="H7" s="479"/>
    </row>
    <row r="8" spans="1:8" ht="12" customHeight="1" x14ac:dyDescent="0.25">
      <c r="A8" s="673"/>
      <c r="B8" s="673"/>
      <c r="C8" s="673"/>
      <c r="D8" s="673"/>
      <c r="E8" s="673"/>
      <c r="F8" s="673"/>
      <c r="G8" s="673"/>
      <c r="H8" s="479"/>
    </row>
    <row r="9" spans="1:8" ht="12" customHeight="1" x14ac:dyDescent="0.25">
      <c r="A9" s="673"/>
      <c r="B9" s="673"/>
      <c r="C9" s="673"/>
      <c r="D9" s="673"/>
      <c r="E9" s="673"/>
      <c r="F9" s="673"/>
      <c r="G9" s="673"/>
      <c r="H9" s="479"/>
    </row>
    <row r="10" spans="1:8" ht="12" customHeight="1" x14ac:dyDescent="0.25">
      <c r="A10" s="673"/>
      <c r="B10" s="673"/>
      <c r="C10" s="673"/>
      <c r="D10" s="673"/>
      <c r="E10" s="673"/>
      <c r="F10" s="673"/>
      <c r="G10" s="673"/>
      <c r="H10" s="479"/>
    </row>
    <row r="11" spans="1:8" ht="12" customHeight="1" x14ac:dyDescent="0.25">
      <c r="A11" s="673"/>
      <c r="B11" s="673"/>
      <c r="C11" s="673"/>
      <c r="D11" s="673"/>
      <c r="E11" s="673"/>
      <c r="F11" s="673"/>
      <c r="G11" s="673"/>
      <c r="H11" s="479"/>
    </row>
    <row r="12" spans="1:8" ht="12" customHeight="1" x14ac:dyDescent="0.25">
      <c r="A12" s="673" t="s">
        <v>426</v>
      </c>
      <c r="B12" s="673"/>
      <c r="C12" s="673"/>
      <c r="D12" s="673"/>
      <c r="E12" s="673"/>
      <c r="F12" s="673"/>
      <c r="G12" s="673"/>
      <c r="H12" s="479"/>
    </row>
    <row r="13" spans="1:8" ht="12" customHeight="1" x14ac:dyDescent="0.25">
      <c r="A13" s="673"/>
      <c r="B13" s="673"/>
      <c r="C13" s="673"/>
      <c r="D13" s="673"/>
      <c r="E13" s="673"/>
      <c r="F13" s="673"/>
      <c r="G13" s="673"/>
      <c r="H13" s="479"/>
    </row>
    <row r="14" spans="1:8" ht="12" customHeight="1" x14ac:dyDescent="0.25">
      <c r="A14" s="673"/>
      <c r="B14" s="673"/>
      <c r="C14" s="673"/>
      <c r="D14" s="673"/>
      <c r="E14" s="673"/>
      <c r="F14" s="673"/>
      <c r="G14" s="673"/>
      <c r="H14" s="479"/>
    </row>
    <row r="15" spans="1:8" ht="12" customHeight="1" x14ac:dyDescent="0.25">
      <c r="A15" s="673"/>
      <c r="B15" s="673"/>
      <c r="C15" s="673"/>
      <c r="D15" s="673"/>
      <c r="E15" s="673"/>
      <c r="F15" s="673"/>
      <c r="G15" s="673"/>
      <c r="H15" s="479"/>
    </row>
    <row r="16" spans="1:8" ht="12" customHeight="1" x14ac:dyDescent="0.25">
      <c r="A16" s="673"/>
      <c r="B16" s="673"/>
      <c r="C16" s="673"/>
      <c r="D16" s="673"/>
      <c r="E16" s="673"/>
      <c r="F16" s="673"/>
      <c r="G16" s="673"/>
      <c r="H16" s="479"/>
    </row>
    <row r="17" spans="1:8" ht="12" customHeight="1" x14ac:dyDescent="0.25">
      <c r="A17" s="673"/>
      <c r="B17" s="673"/>
      <c r="C17" s="673"/>
      <c r="D17" s="673"/>
      <c r="E17" s="673"/>
      <c r="F17" s="673"/>
      <c r="G17" s="673"/>
      <c r="H17" s="479"/>
    </row>
    <row r="18" spans="1:8" ht="12" customHeight="1" x14ac:dyDescent="0.25">
      <c r="A18" s="673"/>
      <c r="B18" s="673"/>
      <c r="C18" s="673"/>
      <c r="D18" s="673"/>
      <c r="E18" s="673"/>
      <c r="F18" s="673"/>
      <c r="G18" s="673"/>
      <c r="H18" s="479"/>
    </row>
    <row r="19" spans="1:8" ht="12" customHeight="1" x14ac:dyDescent="0.25">
      <c r="A19" s="673"/>
      <c r="B19" s="673"/>
      <c r="C19" s="673"/>
      <c r="D19" s="673"/>
      <c r="E19" s="673"/>
      <c r="F19" s="673"/>
      <c r="G19" s="673"/>
      <c r="H19" s="479"/>
    </row>
    <row r="20" spans="1:8" ht="12" customHeight="1" x14ac:dyDescent="0.25">
      <c r="A20" s="673"/>
      <c r="B20" s="673"/>
      <c r="C20" s="673"/>
      <c r="D20" s="673"/>
      <c r="E20" s="673"/>
      <c r="F20" s="673"/>
      <c r="G20" s="673"/>
      <c r="H20" s="479"/>
    </row>
    <row r="21" spans="1:8" ht="12" customHeight="1" x14ac:dyDescent="0.25">
      <c r="A21" s="673" t="s">
        <v>427</v>
      </c>
      <c r="B21" s="673"/>
      <c r="C21" s="673"/>
      <c r="D21" s="673"/>
      <c r="E21" s="673"/>
      <c r="F21" s="673"/>
      <c r="G21" s="673"/>
      <c r="H21" s="480"/>
    </row>
    <row r="22" spans="1:8" ht="12" customHeight="1" x14ac:dyDescent="0.25">
      <c r="A22" s="673"/>
      <c r="B22" s="673"/>
      <c r="C22" s="673"/>
      <c r="D22" s="673"/>
      <c r="E22" s="673"/>
      <c r="F22" s="673"/>
      <c r="G22" s="673"/>
      <c r="H22" s="480"/>
    </row>
    <row r="23" spans="1:8" ht="12" customHeight="1" x14ac:dyDescent="0.25">
      <c r="A23" s="673"/>
      <c r="B23" s="673"/>
      <c r="C23" s="673"/>
      <c r="D23" s="673"/>
      <c r="E23" s="673"/>
      <c r="F23" s="673"/>
      <c r="G23" s="673"/>
      <c r="H23" s="480"/>
    </row>
    <row r="24" spans="1:8" ht="12" customHeight="1" x14ac:dyDescent="0.25">
      <c r="A24" s="673"/>
      <c r="B24" s="673"/>
      <c r="C24" s="673"/>
      <c r="D24" s="673"/>
      <c r="E24" s="673"/>
      <c r="F24" s="673"/>
      <c r="G24" s="673"/>
      <c r="H24" s="480"/>
    </row>
    <row r="25" spans="1:8" ht="12" customHeight="1" x14ac:dyDescent="0.25">
      <c r="A25" s="673"/>
      <c r="B25" s="673"/>
      <c r="C25" s="673"/>
      <c r="D25" s="673"/>
      <c r="E25" s="673"/>
      <c r="F25" s="673"/>
      <c r="G25" s="673"/>
      <c r="H25" s="480"/>
    </row>
    <row r="26" spans="1:8" ht="12" customHeight="1" x14ac:dyDescent="0.25">
      <c r="A26" s="673"/>
      <c r="B26" s="673"/>
      <c r="C26" s="673"/>
      <c r="D26" s="673"/>
      <c r="E26" s="673"/>
      <c r="F26" s="673"/>
      <c r="G26" s="673"/>
      <c r="H26" s="480"/>
    </row>
    <row r="27" spans="1:8" ht="12" customHeight="1" x14ac:dyDescent="0.25">
      <c r="A27" s="673"/>
      <c r="B27" s="673"/>
      <c r="C27" s="673"/>
      <c r="D27" s="673"/>
      <c r="E27" s="673"/>
      <c r="F27" s="673"/>
      <c r="G27" s="673"/>
      <c r="H27" s="480"/>
    </row>
    <row r="28" spans="1:8" ht="12" customHeight="1" x14ac:dyDescent="0.25">
      <c r="A28" s="673"/>
      <c r="B28" s="673"/>
      <c r="C28" s="673"/>
      <c r="D28" s="673"/>
      <c r="E28" s="673"/>
      <c r="F28" s="673"/>
      <c r="G28" s="673"/>
      <c r="H28" s="480"/>
    </row>
    <row r="29" spans="1:8" ht="12" customHeight="1" x14ac:dyDescent="0.25">
      <c r="A29" s="673"/>
      <c r="B29" s="673"/>
      <c r="C29" s="673"/>
      <c r="D29" s="673"/>
      <c r="E29" s="673"/>
      <c r="F29" s="673"/>
      <c r="G29" s="673"/>
      <c r="H29" s="480"/>
    </row>
    <row r="30" spans="1:8" ht="12" customHeight="1" x14ac:dyDescent="0.25">
      <c r="A30" s="673"/>
      <c r="B30" s="673"/>
      <c r="C30" s="673"/>
      <c r="D30" s="673"/>
      <c r="E30" s="673"/>
      <c r="F30" s="673"/>
      <c r="G30" s="673"/>
      <c r="H30" s="480"/>
    </row>
    <row r="31" spans="1:8" ht="12" customHeight="1" x14ac:dyDescent="0.25">
      <c r="A31" s="673"/>
      <c r="B31" s="673"/>
      <c r="C31" s="673"/>
      <c r="D31" s="673"/>
      <c r="E31" s="673"/>
      <c r="F31" s="673"/>
      <c r="G31" s="673"/>
      <c r="H31" s="480"/>
    </row>
    <row r="32" spans="1:8" ht="12" customHeight="1" x14ac:dyDescent="0.25">
      <c r="A32" s="673"/>
      <c r="B32" s="673"/>
      <c r="C32" s="673"/>
      <c r="D32" s="673"/>
      <c r="E32" s="673"/>
      <c r="F32" s="673"/>
      <c r="G32" s="673"/>
      <c r="H32" s="480"/>
    </row>
    <row r="33" spans="1:8" ht="12" customHeight="1" x14ac:dyDescent="0.25">
      <c r="A33" s="673" t="s">
        <v>428</v>
      </c>
      <c r="B33" s="673"/>
      <c r="C33" s="673"/>
      <c r="D33" s="673"/>
      <c r="E33" s="673"/>
      <c r="F33" s="673"/>
      <c r="G33" s="673"/>
      <c r="H33" s="480"/>
    </row>
    <row r="34" spans="1:8" ht="12" customHeight="1" x14ac:dyDescent="0.25">
      <c r="A34" s="673"/>
      <c r="B34" s="673"/>
      <c r="C34" s="673"/>
      <c r="D34" s="673"/>
      <c r="E34" s="673"/>
      <c r="F34" s="673"/>
      <c r="G34" s="673"/>
      <c r="H34" s="480"/>
    </row>
    <row r="35" spans="1:8" ht="12" customHeight="1" x14ac:dyDescent="0.25">
      <c r="A35" s="673"/>
      <c r="B35" s="673"/>
      <c r="C35" s="673"/>
      <c r="D35" s="673"/>
      <c r="E35" s="673"/>
      <c r="F35" s="673"/>
      <c r="G35" s="673"/>
      <c r="H35" s="480"/>
    </row>
    <row r="36" spans="1:8" ht="12" customHeight="1" x14ac:dyDescent="0.25">
      <c r="A36" s="673"/>
      <c r="B36" s="673"/>
      <c r="C36" s="673"/>
      <c r="D36" s="673"/>
      <c r="E36" s="673"/>
      <c r="F36" s="673"/>
      <c r="G36" s="673"/>
      <c r="H36" s="480"/>
    </row>
    <row r="37" spans="1:8" ht="12" customHeight="1" x14ac:dyDescent="0.25">
      <c r="A37" s="673"/>
      <c r="B37" s="673"/>
      <c r="C37" s="673"/>
      <c r="D37" s="673"/>
      <c r="E37" s="673"/>
      <c r="F37" s="673"/>
      <c r="G37" s="673"/>
      <c r="H37" s="480"/>
    </row>
    <row r="38" spans="1:8" ht="12" customHeight="1" x14ac:dyDescent="0.25">
      <c r="A38" s="673"/>
      <c r="B38" s="673"/>
      <c r="C38" s="673"/>
      <c r="D38" s="673"/>
      <c r="E38" s="673"/>
      <c r="F38" s="673"/>
      <c r="G38" s="673"/>
      <c r="H38" s="480"/>
    </row>
    <row r="39" spans="1:8" ht="12" customHeight="1" x14ac:dyDescent="0.25">
      <c r="A39" s="673"/>
      <c r="B39" s="673"/>
      <c r="C39" s="673"/>
      <c r="D39" s="673"/>
      <c r="E39" s="673"/>
      <c r="F39" s="673"/>
      <c r="G39" s="673"/>
      <c r="H39" s="480"/>
    </row>
    <row r="40" spans="1:8" ht="12" customHeight="1" x14ac:dyDescent="0.25">
      <c r="A40" s="673"/>
      <c r="B40" s="673"/>
      <c r="C40" s="673"/>
      <c r="D40" s="673"/>
      <c r="E40" s="673"/>
      <c r="F40" s="673"/>
      <c r="G40" s="673"/>
      <c r="H40" s="480"/>
    </row>
    <row r="41" spans="1:8" ht="12" customHeight="1" x14ac:dyDescent="0.25">
      <c r="A41" s="673"/>
      <c r="B41" s="673"/>
      <c r="C41" s="673"/>
      <c r="D41" s="673"/>
      <c r="E41" s="673"/>
      <c r="F41" s="673"/>
      <c r="G41" s="673"/>
      <c r="H41" s="480"/>
    </row>
    <row r="42" spans="1:8" ht="12" customHeight="1" x14ac:dyDescent="0.25">
      <c r="A42" s="673"/>
      <c r="B42" s="673"/>
      <c r="C42" s="673"/>
      <c r="D42" s="673"/>
      <c r="E42" s="673"/>
      <c r="F42" s="673"/>
      <c r="G42" s="673"/>
      <c r="H42" s="480"/>
    </row>
    <row r="43" spans="1:8" ht="12" customHeight="1" x14ac:dyDescent="0.25">
      <c r="A43" s="673"/>
      <c r="B43" s="673"/>
      <c r="C43" s="673"/>
      <c r="D43" s="673"/>
      <c r="E43" s="673"/>
      <c r="F43" s="673"/>
      <c r="G43" s="673"/>
      <c r="H43" s="480"/>
    </row>
    <row r="44" spans="1:8" ht="12" customHeight="1" x14ac:dyDescent="0.25">
      <c r="A44" s="673"/>
      <c r="B44" s="673"/>
      <c r="C44" s="673"/>
      <c r="D44" s="673"/>
      <c r="E44" s="673"/>
      <c r="F44" s="673"/>
      <c r="G44" s="673"/>
      <c r="H44" s="480"/>
    </row>
    <row r="45" spans="1:8" ht="12" customHeight="1" x14ac:dyDescent="0.25">
      <c r="A45" s="673"/>
      <c r="B45" s="673"/>
      <c r="C45" s="673"/>
      <c r="D45" s="673"/>
      <c r="E45" s="673"/>
      <c r="F45" s="673"/>
      <c r="G45" s="673"/>
      <c r="H45" s="480"/>
    </row>
    <row r="46" spans="1:8" ht="12" customHeight="1" x14ac:dyDescent="0.25">
      <c r="A46" s="673" t="s">
        <v>429</v>
      </c>
      <c r="B46" s="673"/>
      <c r="C46" s="673"/>
      <c r="D46" s="673"/>
      <c r="E46" s="673"/>
      <c r="F46" s="673"/>
      <c r="G46" s="673"/>
      <c r="H46" s="480"/>
    </row>
    <row r="47" spans="1:8" ht="12" customHeight="1" x14ac:dyDescent="0.25">
      <c r="A47" s="673"/>
      <c r="B47" s="673"/>
      <c r="C47" s="673"/>
      <c r="D47" s="673"/>
      <c r="E47" s="673"/>
      <c r="F47" s="673"/>
      <c r="G47" s="673"/>
      <c r="H47" s="480"/>
    </row>
    <row r="48" spans="1:8" ht="12" customHeight="1" x14ac:dyDescent="0.25">
      <c r="A48" s="673"/>
      <c r="B48" s="673"/>
      <c r="C48" s="673"/>
      <c r="D48" s="673"/>
      <c r="E48" s="673"/>
      <c r="F48" s="673"/>
      <c r="G48" s="673"/>
      <c r="H48" s="480"/>
    </row>
    <row r="49" spans="1:8" ht="12" customHeight="1" x14ac:dyDescent="0.25">
      <c r="A49" s="673"/>
      <c r="B49" s="673"/>
      <c r="C49" s="673"/>
      <c r="D49" s="673"/>
      <c r="E49" s="673"/>
      <c r="F49" s="673"/>
      <c r="G49" s="673"/>
      <c r="H49" s="480"/>
    </row>
    <row r="50" spans="1:8" ht="12" customHeight="1" x14ac:dyDescent="0.25">
      <c r="A50" s="673"/>
      <c r="B50" s="673"/>
      <c r="C50" s="673"/>
      <c r="D50" s="673"/>
      <c r="E50" s="673"/>
      <c r="F50" s="673"/>
      <c r="G50" s="673"/>
      <c r="H50" s="480"/>
    </row>
    <row r="51" spans="1:8" ht="12" customHeight="1" x14ac:dyDescent="0.25">
      <c r="A51" s="673"/>
      <c r="B51" s="673"/>
      <c r="C51" s="673"/>
      <c r="D51" s="673"/>
      <c r="E51" s="673"/>
      <c r="F51" s="673"/>
      <c r="G51" s="673"/>
      <c r="H51" s="480"/>
    </row>
    <row r="52" spans="1:8" ht="12" customHeight="1" x14ac:dyDescent="0.25">
      <c r="A52" s="673"/>
      <c r="B52" s="673"/>
      <c r="C52" s="673"/>
      <c r="D52" s="673"/>
      <c r="E52" s="673"/>
      <c r="F52" s="673"/>
      <c r="G52" s="673"/>
      <c r="H52" s="480"/>
    </row>
    <row r="53" spans="1:8" ht="12" customHeight="1" x14ac:dyDescent="0.25">
      <c r="A53" s="673"/>
      <c r="B53" s="673"/>
      <c r="C53" s="673"/>
      <c r="D53" s="673"/>
      <c r="E53" s="673"/>
      <c r="F53" s="673"/>
      <c r="G53" s="673"/>
      <c r="H53" s="480"/>
    </row>
    <row r="54" spans="1:8" ht="12" customHeight="1" x14ac:dyDescent="0.25">
      <c r="A54" s="673"/>
      <c r="B54" s="673"/>
      <c r="C54" s="673"/>
      <c r="D54" s="673"/>
      <c r="E54" s="673"/>
      <c r="F54" s="673"/>
      <c r="G54" s="673"/>
      <c r="H54" s="480"/>
    </row>
    <row r="55" spans="1:8" ht="12" customHeight="1" x14ac:dyDescent="0.25">
      <c r="A55" s="673" t="s">
        <v>430</v>
      </c>
      <c r="B55" s="673"/>
      <c r="C55" s="673"/>
      <c r="D55" s="673"/>
      <c r="E55" s="673"/>
      <c r="F55" s="673"/>
      <c r="G55" s="673"/>
      <c r="H55" s="480"/>
    </row>
    <row r="56" spans="1:8" ht="12" customHeight="1" x14ac:dyDescent="0.25">
      <c r="A56" s="673"/>
      <c r="B56" s="673"/>
      <c r="C56" s="673"/>
      <c r="D56" s="673"/>
      <c r="E56" s="673"/>
      <c r="F56" s="673"/>
      <c r="G56" s="673"/>
      <c r="H56" s="480"/>
    </row>
    <row r="57" spans="1:8" ht="12" customHeight="1" x14ac:dyDescent="0.25">
      <c r="A57" s="673"/>
      <c r="B57" s="673"/>
      <c r="C57" s="673"/>
      <c r="D57" s="673"/>
      <c r="E57" s="673"/>
      <c r="F57" s="673"/>
      <c r="G57" s="673"/>
      <c r="H57" s="480"/>
    </row>
    <row r="58" spans="1:8" ht="12" customHeight="1" x14ac:dyDescent="0.25">
      <c r="A58" s="673"/>
      <c r="B58" s="673"/>
      <c r="C58" s="673"/>
      <c r="D58" s="673"/>
      <c r="E58" s="673"/>
      <c r="F58" s="673"/>
      <c r="G58" s="673"/>
      <c r="H58" s="480"/>
    </row>
    <row r="59" spans="1:8" ht="12" customHeight="1" x14ac:dyDescent="0.25">
      <c r="A59" s="673"/>
      <c r="B59" s="673"/>
      <c r="C59" s="673"/>
      <c r="D59" s="673"/>
      <c r="E59" s="673"/>
      <c r="F59" s="673"/>
      <c r="G59" s="673"/>
      <c r="H59" s="480"/>
    </row>
    <row r="60" spans="1:8" ht="12" customHeight="1" x14ac:dyDescent="0.25">
      <c r="A60" s="673"/>
      <c r="B60" s="673"/>
      <c r="C60" s="673"/>
      <c r="D60" s="673"/>
      <c r="E60" s="673"/>
      <c r="F60" s="673"/>
      <c r="G60" s="673"/>
      <c r="H60" s="480"/>
    </row>
    <row r="61" spans="1:8" ht="12" customHeight="1" x14ac:dyDescent="0.25">
      <c r="A61" s="673"/>
      <c r="B61" s="673"/>
      <c r="C61" s="673"/>
      <c r="D61" s="673"/>
      <c r="E61" s="673"/>
      <c r="F61" s="673"/>
      <c r="G61" s="673"/>
      <c r="H61" s="480"/>
    </row>
    <row r="62" spans="1:8" ht="12" customHeight="1" x14ac:dyDescent="0.25">
      <c r="A62" s="673"/>
      <c r="B62" s="673"/>
      <c r="C62" s="673"/>
      <c r="D62" s="673"/>
      <c r="E62" s="673"/>
      <c r="F62" s="673"/>
      <c r="G62" s="673"/>
      <c r="H62" s="480"/>
    </row>
    <row r="63" spans="1:8" ht="12" customHeight="1" x14ac:dyDescent="0.25">
      <c r="A63" s="673"/>
      <c r="B63" s="673"/>
      <c r="C63" s="673"/>
      <c r="D63" s="673"/>
      <c r="E63" s="673"/>
      <c r="F63" s="673"/>
      <c r="G63" s="673"/>
      <c r="H63" s="480"/>
    </row>
    <row r="64" spans="1:8" ht="12" customHeight="1" x14ac:dyDescent="0.25">
      <c r="A64" s="673"/>
      <c r="B64" s="673"/>
      <c r="C64" s="673"/>
      <c r="D64" s="673"/>
      <c r="E64" s="673"/>
      <c r="F64" s="673"/>
      <c r="G64" s="673"/>
      <c r="H64" s="480"/>
    </row>
    <row r="65" spans="1:8" ht="12" customHeight="1" x14ac:dyDescent="0.25">
      <c r="A65" s="673"/>
      <c r="B65" s="673"/>
      <c r="C65" s="673"/>
      <c r="D65" s="673"/>
      <c r="E65" s="673"/>
      <c r="F65" s="673"/>
      <c r="G65" s="673"/>
      <c r="H65" s="480"/>
    </row>
    <row r="66" spans="1:8" ht="12" customHeight="1" x14ac:dyDescent="0.25">
      <c r="A66" s="673" t="s">
        <v>431</v>
      </c>
      <c r="B66" s="673"/>
      <c r="C66" s="673"/>
      <c r="D66" s="673"/>
      <c r="E66" s="673"/>
      <c r="F66" s="673"/>
      <c r="G66" s="673"/>
      <c r="H66" s="480"/>
    </row>
    <row r="67" spans="1:8" ht="12" customHeight="1" x14ac:dyDescent="0.25">
      <c r="A67" s="673"/>
      <c r="B67" s="673"/>
      <c r="C67" s="673"/>
      <c r="D67" s="673"/>
      <c r="E67" s="673"/>
      <c r="F67" s="673"/>
      <c r="G67" s="673"/>
      <c r="H67" s="480"/>
    </row>
    <row r="68" spans="1:8" ht="12" customHeight="1" x14ac:dyDescent="0.25">
      <c r="A68" s="673"/>
      <c r="B68" s="673"/>
      <c r="C68" s="673"/>
      <c r="D68" s="673"/>
      <c r="E68" s="673"/>
      <c r="F68" s="673"/>
      <c r="G68" s="673"/>
      <c r="H68" s="480"/>
    </row>
    <row r="69" spans="1:8" ht="12" customHeight="1" x14ac:dyDescent="0.25">
      <c r="A69" s="673"/>
      <c r="B69" s="673"/>
      <c r="C69" s="673"/>
      <c r="D69" s="673"/>
      <c r="E69" s="673"/>
      <c r="F69" s="673"/>
      <c r="G69" s="673"/>
      <c r="H69" s="480"/>
    </row>
    <row r="70" spans="1:8" ht="12" customHeight="1" x14ac:dyDescent="0.25">
      <c r="A70" s="673"/>
      <c r="B70" s="673"/>
      <c r="C70" s="673"/>
      <c r="D70" s="673"/>
      <c r="E70" s="673"/>
      <c r="F70" s="673"/>
      <c r="G70" s="673"/>
      <c r="H70" s="480"/>
    </row>
    <row r="71" spans="1:8" ht="12" customHeight="1" x14ac:dyDescent="0.25">
      <c r="A71" s="673"/>
      <c r="B71" s="673"/>
      <c r="C71" s="673"/>
      <c r="D71" s="673"/>
      <c r="E71" s="673"/>
      <c r="F71" s="673"/>
      <c r="G71" s="673"/>
      <c r="H71" s="480"/>
    </row>
    <row r="72" spans="1:8" ht="12" customHeight="1" x14ac:dyDescent="0.25">
      <c r="A72" s="673"/>
      <c r="B72" s="673"/>
      <c r="C72" s="673"/>
      <c r="D72" s="673"/>
      <c r="E72" s="673"/>
      <c r="F72" s="673"/>
      <c r="G72" s="673"/>
      <c r="H72" s="480"/>
    </row>
    <row r="73" spans="1:8" ht="12" customHeight="1" x14ac:dyDescent="0.25">
      <c r="A73" s="673"/>
      <c r="B73" s="673"/>
      <c r="C73" s="673"/>
      <c r="D73" s="673"/>
      <c r="E73" s="673"/>
      <c r="F73" s="673"/>
      <c r="G73" s="673"/>
      <c r="H73" s="480"/>
    </row>
    <row r="74" spans="1:8" ht="12" customHeight="1" x14ac:dyDescent="0.25">
      <c r="A74" s="673"/>
      <c r="B74" s="673"/>
      <c r="C74" s="673"/>
      <c r="D74" s="673"/>
      <c r="E74" s="673"/>
      <c r="F74" s="673"/>
      <c r="G74" s="673"/>
      <c r="H74" s="480"/>
    </row>
    <row r="75" spans="1:8" ht="12" customHeight="1" x14ac:dyDescent="0.25">
      <c r="A75" s="673"/>
      <c r="B75" s="673"/>
      <c r="C75" s="673"/>
      <c r="D75" s="673"/>
      <c r="E75" s="673"/>
      <c r="F75" s="673"/>
      <c r="G75" s="673"/>
      <c r="H75" s="480"/>
    </row>
    <row r="76" spans="1:8" ht="12" customHeight="1" x14ac:dyDescent="0.25">
      <c r="A76" s="673"/>
      <c r="B76" s="673"/>
      <c r="C76" s="673"/>
      <c r="D76" s="673"/>
      <c r="E76" s="673"/>
      <c r="F76" s="673"/>
      <c r="G76" s="673"/>
      <c r="H76" s="480"/>
    </row>
    <row r="77" spans="1:8" ht="12" customHeight="1" x14ac:dyDescent="0.25">
      <c r="A77" s="673"/>
      <c r="B77" s="673"/>
      <c r="C77" s="673"/>
      <c r="D77" s="673"/>
      <c r="E77" s="673"/>
      <c r="F77" s="673"/>
      <c r="G77" s="673"/>
      <c r="H77" s="480"/>
    </row>
    <row r="78" spans="1:8" ht="12" customHeight="1" x14ac:dyDescent="0.25">
      <c r="A78" s="673"/>
      <c r="B78" s="673"/>
      <c r="C78" s="673"/>
      <c r="D78" s="673"/>
      <c r="E78" s="673"/>
      <c r="F78" s="673"/>
      <c r="G78" s="673"/>
      <c r="H78" s="480"/>
    </row>
    <row r="79" spans="1:8" ht="12" customHeight="1" x14ac:dyDescent="0.25">
      <c r="A79" s="673"/>
      <c r="B79" s="673"/>
      <c r="C79" s="673"/>
      <c r="D79" s="673"/>
      <c r="E79" s="673"/>
      <c r="F79" s="673"/>
      <c r="G79" s="673"/>
      <c r="H79" s="480"/>
    </row>
    <row r="80" spans="1:8" ht="12" customHeight="1" x14ac:dyDescent="0.25">
      <c r="A80" s="673"/>
      <c r="B80" s="673"/>
      <c r="C80" s="673"/>
      <c r="D80" s="673"/>
      <c r="E80" s="673"/>
      <c r="F80" s="673"/>
      <c r="G80" s="673"/>
      <c r="H80" s="480"/>
    </row>
    <row r="81" spans="1:8" ht="12" customHeight="1" x14ac:dyDescent="0.25">
      <c r="A81" s="673" t="s">
        <v>432</v>
      </c>
      <c r="B81" s="673"/>
      <c r="C81" s="673"/>
      <c r="D81" s="673"/>
      <c r="E81" s="673"/>
      <c r="F81" s="673"/>
      <c r="G81" s="673"/>
      <c r="H81" s="480"/>
    </row>
    <row r="82" spans="1:8" ht="12" customHeight="1" x14ac:dyDescent="0.25">
      <c r="A82" s="673"/>
      <c r="B82" s="673"/>
      <c r="C82" s="673"/>
      <c r="D82" s="673"/>
      <c r="E82" s="673"/>
      <c r="F82" s="673"/>
      <c r="G82" s="673"/>
      <c r="H82" s="480"/>
    </row>
    <row r="83" spans="1:8" ht="12" customHeight="1" x14ac:dyDescent="0.25">
      <c r="A83" s="673"/>
      <c r="B83" s="673"/>
      <c r="C83" s="673"/>
      <c r="D83" s="673"/>
      <c r="E83" s="673"/>
      <c r="F83" s="673"/>
      <c r="G83" s="673"/>
      <c r="H83" s="480"/>
    </row>
    <row r="84" spans="1:8" ht="12" customHeight="1" x14ac:dyDescent="0.25">
      <c r="A84" s="673" t="s">
        <v>433</v>
      </c>
      <c r="B84" s="673"/>
      <c r="C84" s="673"/>
      <c r="D84" s="673"/>
      <c r="E84" s="673"/>
      <c r="F84" s="673"/>
      <c r="G84" s="673"/>
      <c r="H84" s="480"/>
    </row>
    <row r="85" spans="1:8" ht="12" customHeight="1" x14ac:dyDescent="0.25">
      <c r="A85" s="673"/>
      <c r="B85" s="673"/>
      <c r="C85" s="673"/>
      <c r="D85" s="673"/>
      <c r="E85" s="673"/>
      <c r="F85" s="673"/>
      <c r="G85" s="673"/>
      <c r="H85" s="480"/>
    </row>
    <row r="86" spans="1:8" ht="12" customHeight="1" x14ac:dyDescent="0.25">
      <c r="A86" s="673"/>
      <c r="B86" s="673"/>
      <c r="C86" s="673"/>
      <c r="D86" s="673"/>
      <c r="E86" s="673"/>
      <c r="F86" s="673"/>
      <c r="G86" s="673"/>
      <c r="H86" s="480"/>
    </row>
    <row r="87" spans="1:8" ht="12" customHeight="1" x14ac:dyDescent="0.25">
      <c r="A87" s="673"/>
      <c r="B87" s="673"/>
      <c r="C87" s="673"/>
      <c r="D87" s="673"/>
      <c r="E87" s="673"/>
      <c r="F87" s="673"/>
      <c r="G87" s="673"/>
      <c r="H87" s="480"/>
    </row>
    <row r="88" spans="1:8" ht="12" customHeight="1" x14ac:dyDescent="0.25">
      <c r="A88" s="673"/>
      <c r="B88" s="673"/>
      <c r="C88" s="673"/>
      <c r="D88" s="673"/>
      <c r="E88" s="673"/>
      <c r="F88" s="673"/>
      <c r="G88" s="673"/>
      <c r="H88" s="480"/>
    </row>
    <row r="89" spans="1:8" ht="12" customHeight="1" x14ac:dyDescent="0.25">
      <c r="A89" s="673"/>
      <c r="B89" s="673"/>
      <c r="C89" s="673"/>
      <c r="D89" s="673"/>
      <c r="E89" s="673"/>
      <c r="F89" s="673"/>
      <c r="G89" s="673"/>
      <c r="H89" s="480"/>
    </row>
    <row r="90" spans="1:8" ht="12" customHeight="1" x14ac:dyDescent="0.25">
      <c r="A90" s="673"/>
      <c r="B90" s="673"/>
      <c r="C90" s="673"/>
      <c r="D90" s="673"/>
      <c r="E90" s="673"/>
      <c r="F90" s="673"/>
      <c r="G90" s="673"/>
      <c r="H90" s="480"/>
    </row>
    <row r="91" spans="1:8" ht="12" customHeight="1" x14ac:dyDescent="0.25">
      <c r="A91" s="673"/>
      <c r="B91" s="673"/>
      <c r="C91" s="673"/>
      <c r="D91" s="673"/>
      <c r="E91" s="673"/>
      <c r="F91" s="673"/>
      <c r="G91" s="673"/>
      <c r="H91" s="480"/>
    </row>
    <row r="92" spans="1:8" ht="12" customHeight="1" x14ac:dyDescent="0.25">
      <c r="A92" s="673"/>
      <c r="B92" s="673"/>
      <c r="C92" s="673"/>
      <c r="D92" s="673"/>
      <c r="E92" s="673"/>
      <c r="F92" s="673"/>
      <c r="G92" s="673"/>
      <c r="H92" s="480"/>
    </row>
    <row r="93" spans="1:8" ht="12" customHeight="1" x14ac:dyDescent="0.25">
      <c r="A93" s="674" t="s">
        <v>434</v>
      </c>
      <c r="B93" s="674"/>
      <c r="C93" s="674"/>
      <c r="D93" s="674"/>
      <c r="E93" s="674"/>
      <c r="F93" s="674"/>
      <c r="G93" s="674"/>
      <c r="H93" s="480"/>
    </row>
    <row r="94" spans="1:8" ht="12" customHeight="1" x14ac:dyDescent="0.25">
      <c r="A94" s="674"/>
      <c r="B94" s="674"/>
      <c r="C94" s="674"/>
      <c r="D94" s="674"/>
      <c r="E94" s="674"/>
      <c r="F94" s="674"/>
      <c r="G94" s="674"/>
      <c r="H94" s="480"/>
    </row>
    <row r="95" spans="1:8" ht="12" customHeight="1" x14ac:dyDescent="0.25">
      <c r="A95" s="675" t="s">
        <v>422</v>
      </c>
      <c r="B95" s="675"/>
      <c r="C95" s="675"/>
      <c r="D95" s="675"/>
      <c r="E95" s="675"/>
      <c r="F95" s="675"/>
      <c r="G95" s="675"/>
      <c r="H95" s="481"/>
    </row>
    <row r="96" spans="1:8" ht="15.75" customHeight="1" x14ac:dyDescent="0.25">
      <c r="A96" s="675"/>
      <c r="B96" s="675"/>
      <c r="C96" s="675"/>
      <c r="D96" s="675"/>
      <c r="E96" s="675"/>
      <c r="F96" s="675"/>
      <c r="G96" s="675"/>
      <c r="H96" s="481"/>
    </row>
    <row r="97" spans="1:8" ht="12" customHeight="1" x14ac:dyDescent="0.25">
      <c r="A97" s="479"/>
      <c r="B97" s="479"/>
      <c r="C97" s="479"/>
      <c r="D97" s="479"/>
      <c r="E97" s="479"/>
      <c r="F97" s="479"/>
      <c r="G97" s="479"/>
      <c r="H97" s="479"/>
    </row>
  </sheetData>
  <mergeCells count="11">
    <mergeCell ref="A66:G80"/>
    <mergeCell ref="A81:G83"/>
    <mergeCell ref="A84:G92"/>
    <mergeCell ref="A93:G94"/>
    <mergeCell ref="A95:G96"/>
    <mergeCell ref="A55:G65"/>
    <mergeCell ref="A6:G11"/>
    <mergeCell ref="A12:G20"/>
    <mergeCell ref="A21:G32"/>
    <mergeCell ref="A33:G45"/>
    <mergeCell ref="A46:G54"/>
  </mergeCells>
  <hyperlinks>
    <hyperlink ref="A95" r:id="rId1"/>
    <hyperlink ref="A95:G96" r:id="rId2" display="https://statistik.arbeitsagentur.de/Statischer-Content/Grundlagen/Methodik-Qualitaet/Qualitaetsberichte/Generische-Publikationen/Qualitaetsbericht-Statistik-Beschaeftigung.pdf"/>
  </hyperlinks>
  <pageMargins left="0.70866141732283472" right="0.70866141732283472" top="0.78740157480314965" bottom="0.78740157480314965" header="0.31496062992125984" footer="0.31496062992125984"/>
  <pageSetup paperSize="9" fitToHeight="2" orientation="portrait" verticalDpi="0" r:id="rId3"/>
  <rowBreaks count="1" manualBreakCount="1">
    <brk id="54" max="16383" man="1"/>
  </rowBreaks>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K57"/>
  <sheetViews>
    <sheetView showGridLines="0" zoomScaleNormal="100" workbookViewId="0"/>
  </sheetViews>
  <sheetFormatPr baseColWidth="10" defaultRowHeight="16.5" customHeight="1" x14ac:dyDescent="0.2"/>
  <cols>
    <col min="1" max="1" width="2.375" style="510" customWidth="1"/>
    <col min="2" max="2" width="15.125" style="510" customWidth="1"/>
    <col min="3" max="3" width="20.375" style="510" customWidth="1"/>
    <col min="4" max="5" width="10" style="510" customWidth="1"/>
    <col min="6" max="8" width="11" style="510"/>
    <col min="9" max="9" width="13.75" style="510" customWidth="1"/>
    <col min="10" max="256" width="11" style="510"/>
    <col min="257" max="257" width="2.375" style="510" customWidth="1"/>
    <col min="258" max="258" width="15.125" style="510" customWidth="1"/>
    <col min="259" max="259" width="20.375" style="510" customWidth="1"/>
    <col min="260" max="261" width="10" style="510" customWidth="1"/>
    <col min="262" max="264" width="11" style="510"/>
    <col min="265" max="265" width="13.75" style="510" customWidth="1"/>
    <col min="266" max="512" width="11" style="510"/>
    <col min="513" max="513" width="2.375" style="510" customWidth="1"/>
    <col min="514" max="514" width="15.125" style="510" customWidth="1"/>
    <col min="515" max="515" width="20.375" style="510" customWidth="1"/>
    <col min="516" max="517" width="10" style="510" customWidth="1"/>
    <col min="518" max="520" width="11" style="510"/>
    <col min="521" max="521" width="13.75" style="510" customWidth="1"/>
    <col min="522" max="768" width="11" style="510"/>
    <col min="769" max="769" width="2.375" style="510" customWidth="1"/>
    <col min="770" max="770" width="15.125" style="510" customWidth="1"/>
    <col min="771" max="771" width="20.375" style="510" customWidth="1"/>
    <col min="772" max="773" width="10" style="510" customWidth="1"/>
    <col min="774" max="776" width="11" style="510"/>
    <col min="777" max="777" width="13.75" style="510" customWidth="1"/>
    <col min="778" max="1024" width="11" style="510"/>
    <col min="1025" max="1025" width="2.375" style="510" customWidth="1"/>
    <col min="1026" max="1026" width="15.125" style="510" customWidth="1"/>
    <col min="1027" max="1027" width="20.375" style="510" customWidth="1"/>
    <col min="1028" max="1029" width="10" style="510" customWidth="1"/>
    <col min="1030" max="1032" width="11" style="510"/>
    <col min="1033" max="1033" width="13.75" style="510" customWidth="1"/>
    <col min="1034" max="1280" width="11" style="510"/>
    <col min="1281" max="1281" width="2.375" style="510" customWidth="1"/>
    <col min="1282" max="1282" width="15.125" style="510" customWidth="1"/>
    <col min="1283" max="1283" width="20.375" style="510" customWidth="1"/>
    <col min="1284" max="1285" width="10" style="510" customWidth="1"/>
    <col min="1286" max="1288" width="11" style="510"/>
    <col min="1289" max="1289" width="13.75" style="510" customWidth="1"/>
    <col min="1290" max="1536" width="11" style="510"/>
    <col min="1537" max="1537" width="2.375" style="510" customWidth="1"/>
    <col min="1538" max="1538" width="15.125" style="510" customWidth="1"/>
    <col min="1539" max="1539" width="20.375" style="510" customWidth="1"/>
    <col min="1540" max="1541" width="10" style="510" customWidth="1"/>
    <col min="1542" max="1544" width="11" style="510"/>
    <col min="1545" max="1545" width="13.75" style="510" customWidth="1"/>
    <col min="1546" max="1792" width="11" style="510"/>
    <col min="1793" max="1793" width="2.375" style="510" customWidth="1"/>
    <col min="1794" max="1794" width="15.125" style="510" customWidth="1"/>
    <col min="1795" max="1795" width="20.375" style="510" customWidth="1"/>
    <col min="1796" max="1797" width="10" style="510" customWidth="1"/>
    <col min="1798" max="1800" width="11" style="510"/>
    <col min="1801" max="1801" width="13.75" style="510" customWidth="1"/>
    <col min="1802" max="2048" width="11" style="510"/>
    <col min="2049" max="2049" width="2.375" style="510" customWidth="1"/>
    <col min="2050" max="2050" width="15.125" style="510" customWidth="1"/>
    <col min="2051" max="2051" width="20.375" style="510" customWidth="1"/>
    <col min="2052" max="2053" width="10" style="510" customWidth="1"/>
    <col min="2054" max="2056" width="11" style="510"/>
    <col min="2057" max="2057" width="13.75" style="510" customWidth="1"/>
    <col min="2058" max="2304" width="11" style="510"/>
    <col min="2305" max="2305" width="2.375" style="510" customWidth="1"/>
    <col min="2306" max="2306" width="15.125" style="510" customWidth="1"/>
    <col min="2307" max="2307" width="20.375" style="510" customWidth="1"/>
    <col min="2308" max="2309" width="10" style="510" customWidth="1"/>
    <col min="2310" max="2312" width="11" style="510"/>
    <col min="2313" max="2313" width="13.75" style="510" customWidth="1"/>
    <col min="2314" max="2560" width="11" style="510"/>
    <col min="2561" max="2561" width="2.375" style="510" customWidth="1"/>
    <col min="2562" max="2562" width="15.125" style="510" customWidth="1"/>
    <col min="2563" max="2563" width="20.375" style="510" customWidth="1"/>
    <col min="2564" max="2565" width="10" style="510" customWidth="1"/>
    <col min="2566" max="2568" width="11" style="510"/>
    <col min="2569" max="2569" width="13.75" style="510" customWidth="1"/>
    <col min="2570" max="2816" width="11" style="510"/>
    <col min="2817" max="2817" width="2.375" style="510" customWidth="1"/>
    <col min="2818" max="2818" width="15.125" style="510" customWidth="1"/>
    <col min="2819" max="2819" width="20.375" style="510" customWidth="1"/>
    <col min="2820" max="2821" width="10" style="510" customWidth="1"/>
    <col min="2822" max="2824" width="11" style="510"/>
    <col min="2825" max="2825" width="13.75" style="510" customWidth="1"/>
    <col min="2826" max="3072" width="11" style="510"/>
    <col min="3073" max="3073" width="2.375" style="510" customWidth="1"/>
    <col min="3074" max="3074" width="15.125" style="510" customWidth="1"/>
    <col min="3075" max="3075" width="20.375" style="510" customWidth="1"/>
    <col min="3076" max="3077" width="10" style="510" customWidth="1"/>
    <col min="3078" max="3080" width="11" style="510"/>
    <col min="3081" max="3081" width="13.75" style="510" customWidth="1"/>
    <col min="3082" max="3328" width="11" style="510"/>
    <col min="3329" max="3329" width="2.375" style="510" customWidth="1"/>
    <col min="3330" max="3330" width="15.125" style="510" customWidth="1"/>
    <col min="3331" max="3331" width="20.375" style="510" customWidth="1"/>
    <col min="3332" max="3333" width="10" style="510" customWidth="1"/>
    <col min="3334" max="3336" width="11" style="510"/>
    <col min="3337" max="3337" width="13.75" style="510" customWidth="1"/>
    <col min="3338" max="3584" width="11" style="510"/>
    <col min="3585" max="3585" width="2.375" style="510" customWidth="1"/>
    <col min="3586" max="3586" width="15.125" style="510" customWidth="1"/>
    <col min="3587" max="3587" width="20.375" style="510" customWidth="1"/>
    <col min="3588" max="3589" width="10" style="510" customWidth="1"/>
    <col min="3590" max="3592" width="11" style="510"/>
    <col min="3593" max="3593" width="13.75" style="510" customWidth="1"/>
    <col min="3594" max="3840" width="11" style="510"/>
    <col min="3841" max="3841" width="2.375" style="510" customWidth="1"/>
    <col min="3842" max="3842" width="15.125" style="510" customWidth="1"/>
    <col min="3843" max="3843" width="20.375" style="510" customWidth="1"/>
    <col min="3844" max="3845" width="10" style="510" customWidth="1"/>
    <col min="3846" max="3848" width="11" style="510"/>
    <col min="3849" max="3849" width="13.75" style="510" customWidth="1"/>
    <col min="3850" max="4096" width="11" style="510"/>
    <col min="4097" max="4097" width="2.375" style="510" customWidth="1"/>
    <col min="4098" max="4098" width="15.125" style="510" customWidth="1"/>
    <col min="4099" max="4099" width="20.375" style="510" customWidth="1"/>
    <col min="4100" max="4101" width="10" style="510" customWidth="1"/>
    <col min="4102" max="4104" width="11" style="510"/>
    <col min="4105" max="4105" width="13.75" style="510" customWidth="1"/>
    <col min="4106" max="4352" width="11" style="510"/>
    <col min="4353" max="4353" width="2.375" style="510" customWidth="1"/>
    <col min="4354" max="4354" width="15.125" style="510" customWidth="1"/>
    <col min="4355" max="4355" width="20.375" style="510" customWidth="1"/>
    <col min="4356" max="4357" width="10" style="510" customWidth="1"/>
    <col min="4358" max="4360" width="11" style="510"/>
    <col min="4361" max="4361" width="13.75" style="510" customWidth="1"/>
    <col min="4362" max="4608" width="11" style="510"/>
    <col min="4609" max="4609" width="2.375" style="510" customWidth="1"/>
    <col min="4610" max="4610" width="15.125" style="510" customWidth="1"/>
    <col min="4611" max="4611" width="20.375" style="510" customWidth="1"/>
    <col min="4612" max="4613" width="10" style="510" customWidth="1"/>
    <col min="4614" max="4616" width="11" style="510"/>
    <col min="4617" max="4617" width="13.75" style="510" customWidth="1"/>
    <col min="4618" max="4864" width="11" style="510"/>
    <col min="4865" max="4865" width="2.375" style="510" customWidth="1"/>
    <col min="4866" max="4866" width="15.125" style="510" customWidth="1"/>
    <col min="4867" max="4867" width="20.375" style="510" customWidth="1"/>
    <col min="4868" max="4869" width="10" style="510" customWidth="1"/>
    <col min="4870" max="4872" width="11" style="510"/>
    <col min="4873" max="4873" width="13.75" style="510" customWidth="1"/>
    <col min="4874" max="5120" width="11" style="510"/>
    <col min="5121" max="5121" width="2.375" style="510" customWidth="1"/>
    <col min="5122" max="5122" width="15.125" style="510" customWidth="1"/>
    <col min="5123" max="5123" width="20.375" style="510" customWidth="1"/>
    <col min="5124" max="5125" width="10" style="510" customWidth="1"/>
    <col min="5126" max="5128" width="11" style="510"/>
    <col min="5129" max="5129" width="13.75" style="510" customWidth="1"/>
    <col min="5130" max="5376" width="11" style="510"/>
    <col min="5377" max="5377" width="2.375" style="510" customWidth="1"/>
    <col min="5378" max="5378" width="15.125" style="510" customWidth="1"/>
    <col min="5379" max="5379" width="20.375" style="510" customWidth="1"/>
    <col min="5380" max="5381" width="10" style="510" customWidth="1"/>
    <col min="5382" max="5384" width="11" style="510"/>
    <col min="5385" max="5385" width="13.75" style="510" customWidth="1"/>
    <col min="5386" max="5632" width="11" style="510"/>
    <col min="5633" max="5633" width="2.375" style="510" customWidth="1"/>
    <col min="5634" max="5634" width="15.125" style="510" customWidth="1"/>
    <col min="5635" max="5635" width="20.375" style="510" customWidth="1"/>
    <col min="5636" max="5637" width="10" style="510" customWidth="1"/>
    <col min="5638" max="5640" width="11" style="510"/>
    <col min="5641" max="5641" width="13.75" style="510" customWidth="1"/>
    <col min="5642" max="5888" width="11" style="510"/>
    <col min="5889" max="5889" width="2.375" style="510" customWidth="1"/>
    <col min="5890" max="5890" width="15.125" style="510" customWidth="1"/>
    <col min="5891" max="5891" width="20.375" style="510" customWidth="1"/>
    <col min="5892" max="5893" width="10" style="510" customWidth="1"/>
    <col min="5894" max="5896" width="11" style="510"/>
    <col min="5897" max="5897" width="13.75" style="510" customWidth="1"/>
    <col min="5898" max="6144" width="11" style="510"/>
    <col min="6145" max="6145" width="2.375" style="510" customWidth="1"/>
    <col min="6146" max="6146" width="15.125" style="510" customWidth="1"/>
    <col min="6147" max="6147" width="20.375" style="510" customWidth="1"/>
    <col min="6148" max="6149" width="10" style="510" customWidth="1"/>
    <col min="6150" max="6152" width="11" style="510"/>
    <col min="6153" max="6153" width="13.75" style="510" customWidth="1"/>
    <col min="6154" max="6400" width="11" style="510"/>
    <col min="6401" max="6401" width="2.375" style="510" customWidth="1"/>
    <col min="6402" max="6402" width="15.125" style="510" customWidth="1"/>
    <col min="6403" max="6403" width="20.375" style="510" customWidth="1"/>
    <col min="6404" max="6405" width="10" style="510" customWidth="1"/>
    <col min="6406" max="6408" width="11" style="510"/>
    <col min="6409" max="6409" width="13.75" style="510" customWidth="1"/>
    <col min="6410" max="6656" width="11" style="510"/>
    <col min="6657" max="6657" width="2.375" style="510" customWidth="1"/>
    <col min="6658" max="6658" width="15.125" style="510" customWidth="1"/>
    <col min="6659" max="6659" width="20.375" style="510" customWidth="1"/>
    <col min="6660" max="6661" width="10" style="510" customWidth="1"/>
    <col min="6662" max="6664" width="11" style="510"/>
    <col min="6665" max="6665" width="13.75" style="510" customWidth="1"/>
    <col min="6666" max="6912" width="11" style="510"/>
    <col min="6913" max="6913" width="2.375" style="510" customWidth="1"/>
    <col min="6914" max="6914" width="15.125" style="510" customWidth="1"/>
    <col min="6915" max="6915" width="20.375" style="510" customWidth="1"/>
    <col min="6916" max="6917" width="10" style="510" customWidth="1"/>
    <col min="6918" max="6920" width="11" style="510"/>
    <col min="6921" max="6921" width="13.75" style="510" customWidth="1"/>
    <col min="6922" max="7168" width="11" style="510"/>
    <col min="7169" max="7169" width="2.375" style="510" customWidth="1"/>
    <col min="7170" max="7170" width="15.125" style="510" customWidth="1"/>
    <col min="7171" max="7171" width="20.375" style="510" customWidth="1"/>
    <col min="7172" max="7173" width="10" style="510" customWidth="1"/>
    <col min="7174" max="7176" width="11" style="510"/>
    <col min="7177" max="7177" width="13.75" style="510" customWidth="1"/>
    <col min="7178" max="7424" width="11" style="510"/>
    <col min="7425" max="7425" width="2.375" style="510" customWidth="1"/>
    <col min="7426" max="7426" width="15.125" style="510" customWidth="1"/>
    <col min="7427" max="7427" width="20.375" style="510" customWidth="1"/>
    <col min="7428" max="7429" width="10" style="510" customWidth="1"/>
    <col min="7430" max="7432" width="11" style="510"/>
    <col min="7433" max="7433" width="13.75" style="510" customWidth="1"/>
    <col min="7434" max="7680" width="11" style="510"/>
    <col min="7681" max="7681" width="2.375" style="510" customWidth="1"/>
    <col min="7682" max="7682" width="15.125" style="510" customWidth="1"/>
    <col min="7683" max="7683" width="20.375" style="510" customWidth="1"/>
    <col min="7684" max="7685" width="10" style="510" customWidth="1"/>
    <col min="7686" max="7688" width="11" style="510"/>
    <col min="7689" max="7689" width="13.75" style="510" customWidth="1"/>
    <col min="7690" max="7936" width="11" style="510"/>
    <col min="7937" max="7937" width="2.375" style="510" customWidth="1"/>
    <col min="7938" max="7938" width="15.125" style="510" customWidth="1"/>
    <col min="7939" max="7939" width="20.375" style="510" customWidth="1"/>
    <col min="7940" max="7941" width="10" style="510" customWidth="1"/>
    <col min="7942" max="7944" width="11" style="510"/>
    <col min="7945" max="7945" width="13.75" style="510" customWidth="1"/>
    <col min="7946" max="8192" width="11" style="510"/>
    <col min="8193" max="8193" width="2.375" style="510" customWidth="1"/>
    <col min="8194" max="8194" width="15.125" style="510" customWidth="1"/>
    <col min="8195" max="8195" width="20.375" style="510" customWidth="1"/>
    <col min="8196" max="8197" width="10" style="510" customWidth="1"/>
    <col min="8198" max="8200" width="11" style="510"/>
    <col min="8201" max="8201" width="13.75" style="510" customWidth="1"/>
    <col min="8202" max="8448" width="11" style="510"/>
    <col min="8449" max="8449" width="2.375" style="510" customWidth="1"/>
    <col min="8450" max="8450" width="15.125" style="510" customWidth="1"/>
    <col min="8451" max="8451" width="20.375" style="510" customWidth="1"/>
    <col min="8452" max="8453" width="10" style="510" customWidth="1"/>
    <col min="8454" max="8456" width="11" style="510"/>
    <col min="8457" max="8457" width="13.75" style="510" customWidth="1"/>
    <col min="8458" max="8704" width="11" style="510"/>
    <col min="8705" max="8705" width="2.375" style="510" customWidth="1"/>
    <col min="8706" max="8706" width="15.125" style="510" customWidth="1"/>
    <col min="8707" max="8707" width="20.375" style="510" customWidth="1"/>
    <col min="8708" max="8709" width="10" style="510" customWidth="1"/>
    <col min="8710" max="8712" width="11" style="510"/>
    <col min="8713" max="8713" width="13.75" style="510" customWidth="1"/>
    <col min="8714" max="8960" width="11" style="510"/>
    <col min="8961" max="8961" width="2.375" style="510" customWidth="1"/>
    <col min="8962" max="8962" width="15.125" style="510" customWidth="1"/>
    <col min="8963" max="8963" width="20.375" style="510" customWidth="1"/>
    <col min="8964" max="8965" width="10" style="510" customWidth="1"/>
    <col min="8966" max="8968" width="11" style="510"/>
    <col min="8969" max="8969" width="13.75" style="510" customWidth="1"/>
    <col min="8970" max="9216" width="11" style="510"/>
    <col min="9217" max="9217" width="2.375" style="510" customWidth="1"/>
    <col min="9218" max="9218" width="15.125" style="510" customWidth="1"/>
    <col min="9219" max="9219" width="20.375" style="510" customWidth="1"/>
    <col min="9220" max="9221" width="10" style="510" customWidth="1"/>
    <col min="9222" max="9224" width="11" style="510"/>
    <col min="9225" max="9225" width="13.75" style="510" customWidth="1"/>
    <col min="9226" max="9472" width="11" style="510"/>
    <col min="9473" max="9473" width="2.375" style="510" customWidth="1"/>
    <col min="9474" max="9474" width="15.125" style="510" customWidth="1"/>
    <col min="9475" max="9475" width="20.375" style="510" customWidth="1"/>
    <col min="9476" max="9477" width="10" style="510" customWidth="1"/>
    <col min="9478" max="9480" width="11" style="510"/>
    <col min="9481" max="9481" width="13.75" style="510" customWidth="1"/>
    <col min="9482" max="9728" width="11" style="510"/>
    <col min="9729" max="9729" width="2.375" style="510" customWidth="1"/>
    <col min="9730" max="9730" width="15.125" style="510" customWidth="1"/>
    <col min="9731" max="9731" width="20.375" style="510" customWidth="1"/>
    <col min="9732" max="9733" width="10" style="510" customWidth="1"/>
    <col min="9734" max="9736" width="11" style="510"/>
    <col min="9737" max="9737" width="13.75" style="510" customWidth="1"/>
    <col min="9738" max="9984" width="11" style="510"/>
    <col min="9985" max="9985" width="2.375" style="510" customWidth="1"/>
    <col min="9986" max="9986" width="15.125" style="510" customWidth="1"/>
    <col min="9987" max="9987" width="20.375" style="510" customWidth="1"/>
    <col min="9988" max="9989" width="10" style="510" customWidth="1"/>
    <col min="9990" max="9992" width="11" style="510"/>
    <col min="9993" max="9993" width="13.75" style="510" customWidth="1"/>
    <col min="9994" max="10240" width="11" style="510"/>
    <col min="10241" max="10241" width="2.375" style="510" customWidth="1"/>
    <col min="10242" max="10242" width="15.125" style="510" customWidth="1"/>
    <col min="10243" max="10243" width="20.375" style="510" customWidth="1"/>
    <col min="10244" max="10245" width="10" style="510" customWidth="1"/>
    <col min="10246" max="10248" width="11" style="510"/>
    <col min="10249" max="10249" width="13.75" style="510" customWidth="1"/>
    <col min="10250" max="10496" width="11" style="510"/>
    <col min="10497" max="10497" width="2.375" style="510" customWidth="1"/>
    <col min="10498" max="10498" width="15.125" style="510" customWidth="1"/>
    <col min="10499" max="10499" width="20.375" style="510" customWidth="1"/>
    <col min="10500" max="10501" width="10" style="510" customWidth="1"/>
    <col min="10502" max="10504" width="11" style="510"/>
    <col min="10505" max="10505" width="13.75" style="510" customWidth="1"/>
    <col min="10506" max="10752" width="11" style="510"/>
    <col min="10753" max="10753" width="2.375" style="510" customWidth="1"/>
    <col min="10754" max="10754" width="15.125" style="510" customWidth="1"/>
    <col min="10755" max="10755" width="20.375" style="510" customWidth="1"/>
    <col min="10756" max="10757" width="10" style="510" customWidth="1"/>
    <col min="10758" max="10760" width="11" style="510"/>
    <col min="10761" max="10761" width="13.75" style="510" customWidth="1"/>
    <col min="10762" max="11008" width="11" style="510"/>
    <col min="11009" max="11009" width="2.375" style="510" customWidth="1"/>
    <col min="11010" max="11010" width="15.125" style="510" customWidth="1"/>
    <col min="11011" max="11011" width="20.375" style="510" customWidth="1"/>
    <col min="11012" max="11013" width="10" style="510" customWidth="1"/>
    <col min="11014" max="11016" width="11" style="510"/>
    <col min="11017" max="11017" width="13.75" style="510" customWidth="1"/>
    <col min="11018" max="11264" width="11" style="510"/>
    <col min="11265" max="11265" width="2.375" style="510" customWidth="1"/>
    <col min="11266" max="11266" width="15.125" style="510" customWidth="1"/>
    <col min="11267" max="11267" width="20.375" style="510" customWidth="1"/>
    <col min="11268" max="11269" width="10" style="510" customWidth="1"/>
    <col min="11270" max="11272" width="11" style="510"/>
    <col min="11273" max="11273" width="13.75" style="510" customWidth="1"/>
    <col min="11274" max="11520" width="11" style="510"/>
    <col min="11521" max="11521" width="2.375" style="510" customWidth="1"/>
    <col min="11522" max="11522" width="15.125" style="510" customWidth="1"/>
    <col min="11523" max="11523" width="20.375" style="510" customWidth="1"/>
    <col min="11524" max="11525" width="10" style="510" customWidth="1"/>
    <col min="11526" max="11528" width="11" style="510"/>
    <col min="11529" max="11529" width="13.75" style="510" customWidth="1"/>
    <col min="11530" max="11776" width="11" style="510"/>
    <col min="11777" max="11777" width="2.375" style="510" customWidth="1"/>
    <col min="11778" max="11778" width="15.125" style="510" customWidth="1"/>
    <col min="11779" max="11779" width="20.375" style="510" customWidth="1"/>
    <col min="11780" max="11781" width="10" style="510" customWidth="1"/>
    <col min="11782" max="11784" width="11" style="510"/>
    <col min="11785" max="11785" width="13.75" style="510" customWidth="1"/>
    <col min="11786" max="12032" width="11" style="510"/>
    <col min="12033" max="12033" width="2.375" style="510" customWidth="1"/>
    <col min="12034" max="12034" width="15.125" style="510" customWidth="1"/>
    <col min="12035" max="12035" width="20.375" style="510" customWidth="1"/>
    <col min="12036" max="12037" width="10" style="510" customWidth="1"/>
    <col min="12038" max="12040" width="11" style="510"/>
    <col min="12041" max="12041" width="13.75" style="510" customWidth="1"/>
    <col min="12042" max="12288" width="11" style="510"/>
    <col min="12289" max="12289" width="2.375" style="510" customWidth="1"/>
    <col min="12290" max="12290" width="15.125" style="510" customWidth="1"/>
    <col min="12291" max="12291" width="20.375" style="510" customWidth="1"/>
    <col min="12292" max="12293" width="10" style="510" customWidth="1"/>
    <col min="12294" max="12296" width="11" style="510"/>
    <col min="12297" max="12297" width="13.75" style="510" customWidth="1"/>
    <col min="12298" max="12544" width="11" style="510"/>
    <col min="12545" max="12545" width="2.375" style="510" customWidth="1"/>
    <col min="12546" max="12546" width="15.125" style="510" customWidth="1"/>
    <col min="12547" max="12547" width="20.375" style="510" customWidth="1"/>
    <col min="12548" max="12549" width="10" style="510" customWidth="1"/>
    <col min="12550" max="12552" width="11" style="510"/>
    <col min="12553" max="12553" width="13.75" style="510" customWidth="1"/>
    <col min="12554" max="12800" width="11" style="510"/>
    <col min="12801" max="12801" width="2.375" style="510" customWidth="1"/>
    <col min="12802" max="12802" width="15.125" style="510" customWidth="1"/>
    <col min="12803" max="12803" width="20.375" style="510" customWidth="1"/>
    <col min="12804" max="12805" width="10" style="510" customWidth="1"/>
    <col min="12806" max="12808" width="11" style="510"/>
    <col min="12809" max="12809" width="13.75" style="510" customWidth="1"/>
    <col min="12810" max="13056" width="11" style="510"/>
    <col min="13057" max="13057" width="2.375" style="510" customWidth="1"/>
    <col min="13058" max="13058" width="15.125" style="510" customWidth="1"/>
    <col min="13059" max="13059" width="20.375" style="510" customWidth="1"/>
    <col min="13060" max="13061" width="10" style="510" customWidth="1"/>
    <col min="13062" max="13064" width="11" style="510"/>
    <col min="13065" max="13065" width="13.75" style="510" customWidth="1"/>
    <col min="13066" max="13312" width="11" style="510"/>
    <col min="13313" max="13313" width="2.375" style="510" customWidth="1"/>
    <col min="13314" max="13314" width="15.125" style="510" customWidth="1"/>
    <col min="13315" max="13315" width="20.375" style="510" customWidth="1"/>
    <col min="13316" max="13317" width="10" style="510" customWidth="1"/>
    <col min="13318" max="13320" width="11" style="510"/>
    <col min="13321" max="13321" width="13.75" style="510" customWidth="1"/>
    <col min="13322" max="13568" width="11" style="510"/>
    <col min="13569" max="13569" width="2.375" style="510" customWidth="1"/>
    <col min="13570" max="13570" width="15.125" style="510" customWidth="1"/>
    <col min="13571" max="13571" width="20.375" style="510" customWidth="1"/>
    <col min="13572" max="13573" width="10" style="510" customWidth="1"/>
    <col min="13574" max="13576" width="11" style="510"/>
    <col min="13577" max="13577" width="13.75" style="510" customWidth="1"/>
    <col min="13578" max="13824" width="11" style="510"/>
    <col min="13825" max="13825" width="2.375" style="510" customWidth="1"/>
    <col min="13826" max="13826" width="15.125" style="510" customWidth="1"/>
    <col min="13827" max="13827" width="20.375" style="510" customWidth="1"/>
    <col min="13828" max="13829" width="10" style="510" customWidth="1"/>
    <col min="13830" max="13832" width="11" style="510"/>
    <col min="13833" max="13833" width="13.75" style="510" customWidth="1"/>
    <col min="13834" max="14080" width="11" style="510"/>
    <col min="14081" max="14081" width="2.375" style="510" customWidth="1"/>
    <col min="14082" max="14082" width="15.125" style="510" customWidth="1"/>
    <col min="14083" max="14083" width="20.375" style="510" customWidth="1"/>
    <col min="14084" max="14085" width="10" style="510" customWidth="1"/>
    <col min="14086" max="14088" width="11" style="510"/>
    <col min="14089" max="14089" width="13.75" style="510" customWidth="1"/>
    <col min="14090" max="14336" width="11" style="510"/>
    <col min="14337" max="14337" width="2.375" style="510" customWidth="1"/>
    <col min="14338" max="14338" width="15.125" style="510" customWidth="1"/>
    <col min="14339" max="14339" width="20.375" style="510" customWidth="1"/>
    <col min="14340" max="14341" width="10" style="510" customWidth="1"/>
    <col min="14342" max="14344" width="11" style="510"/>
    <col min="14345" max="14345" width="13.75" style="510" customWidth="1"/>
    <col min="14346" max="14592" width="11" style="510"/>
    <col min="14593" max="14593" width="2.375" style="510" customWidth="1"/>
    <col min="14594" max="14594" width="15.125" style="510" customWidth="1"/>
    <col min="14595" max="14595" width="20.375" style="510" customWidth="1"/>
    <col min="14596" max="14597" width="10" style="510" customWidth="1"/>
    <col min="14598" max="14600" width="11" style="510"/>
    <col min="14601" max="14601" width="13.75" style="510" customWidth="1"/>
    <col min="14602" max="14848" width="11" style="510"/>
    <col min="14849" max="14849" width="2.375" style="510" customWidth="1"/>
    <col min="14850" max="14850" width="15.125" style="510" customWidth="1"/>
    <col min="14851" max="14851" width="20.375" style="510" customWidth="1"/>
    <col min="14852" max="14853" width="10" style="510" customWidth="1"/>
    <col min="14854" max="14856" width="11" style="510"/>
    <col min="14857" max="14857" width="13.75" style="510" customWidth="1"/>
    <col min="14858" max="15104" width="11" style="510"/>
    <col min="15105" max="15105" width="2.375" style="510" customWidth="1"/>
    <col min="15106" max="15106" width="15.125" style="510" customWidth="1"/>
    <col min="15107" max="15107" width="20.375" style="510" customWidth="1"/>
    <col min="15108" max="15109" width="10" style="510" customWidth="1"/>
    <col min="15110" max="15112" width="11" style="510"/>
    <col min="15113" max="15113" width="13.75" style="510" customWidth="1"/>
    <col min="15114" max="15360" width="11" style="510"/>
    <col min="15361" max="15361" width="2.375" style="510" customWidth="1"/>
    <col min="15362" max="15362" width="15.125" style="510" customWidth="1"/>
    <col min="15363" max="15363" width="20.375" style="510" customWidth="1"/>
    <col min="15364" max="15365" width="10" style="510" customWidth="1"/>
    <col min="15366" max="15368" width="11" style="510"/>
    <col min="15369" max="15369" width="13.75" style="510" customWidth="1"/>
    <col min="15370" max="15616" width="11" style="510"/>
    <col min="15617" max="15617" width="2.375" style="510" customWidth="1"/>
    <col min="15618" max="15618" width="15.125" style="510" customWidth="1"/>
    <col min="15619" max="15619" width="20.375" style="510" customWidth="1"/>
    <col min="15620" max="15621" width="10" style="510" customWidth="1"/>
    <col min="15622" max="15624" width="11" style="510"/>
    <col min="15625" max="15625" width="13.75" style="510" customWidth="1"/>
    <col min="15626" max="15872" width="11" style="510"/>
    <col min="15873" max="15873" width="2.375" style="510" customWidth="1"/>
    <col min="15874" max="15874" width="15.125" style="510" customWidth="1"/>
    <col min="15875" max="15875" width="20.375" style="510" customWidth="1"/>
    <col min="15876" max="15877" width="10" style="510" customWidth="1"/>
    <col min="15878" max="15880" width="11" style="510"/>
    <col min="15881" max="15881" width="13.75" style="510" customWidth="1"/>
    <col min="15882" max="16128" width="11" style="510"/>
    <col min="16129" max="16129" width="2.375" style="510" customWidth="1"/>
    <col min="16130" max="16130" width="15.125" style="510" customWidth="1"/>
    <col min="16131" max="16131" width="20.375" style="510" customWidth="1"/>
    <col min="16132" max="16133" width="10" style="510" customWidth="1"/>
    <col min="16134" max="16136" width="11" style="510"/>
    <col min="16137" max="16137" width="13.75" style="510" customWidth="1"/>
    <col min="16138" max="16384" width="11" style="510"/>
  </cols>
  <sheetData>
    <row r="1" spans="1:11" s="483" customFormat="1" ht="33.6" customHeight="1" x14ac:dyDescent="0.2">
      <c r="A1" s="482"/>
      <c r="B1" s="482"/>
      <c r="C1" s="482"/>
      <c r="D1" s="482"/>
      <c r="E1" s="15"/>
      <c r="F1" s="15"/>
      <c r="G1" s="15"/>
      <c r="I1" s="484"/>
    </row>
    <row r="2" spans="1:11" s="72" customFormat="1" ht="13.15" customHeight="1" x14ac:dyDescent="0.2">
      <c r="A2" s="485"/>
      <c r="C2" s="486"/>
      <c r="D2" s="486"/>
      <c r="G2" s="487" t="s">
        <v>435</v>
      </c>
      <c r="H2" s="488"/>
      <c r="I2" s="488"/>
      <c r="K2" s="484"/>
    </row>
    <row r="3" spans="1:11" s="483" customFormat="1" ht="19.5" customHeight="1" x14ac:dyDescent="0.25">
      <c r="A3" s="489" t="s">
        <v>436</v>
      </c>
      <c r="D3" s="490"/>
    </row>
    <row r="4" spans="1:11" s="72" customFormat="1" ht="19.5" customHeight="1" x14ac:dyDescent="0.2">
      <c r="A4" s="485"/>
      <c r="C4" s="486"/>
      <c r="D4" s="486"/>
      <c r="E4" s="486"/>
      <c r="G4" s="491"/>
      <c r="H4" s="488"/>
      <c r="I4" s="488"/>
    </row>
    <row r="5" spans="1:11" s="72" customFormat="1" ht="13.15" customHeight="1" x14ac:dyDescent="0.2">
      <c r="A5" s="485"/>
      <c r="C5" s="486"/>
      <c r="D5" s="486"/>
      <c r="E5" s="486"/>
      <c r="G5" s="491"/>
      <c r="H5" s="488"/>
      <c r="I5" s="488"/>
    </row>
    <row r="6" spans="1:11" s="72" customFormat="1" ht="13.15" customHeight="1" x14ac:dyDescent="0.2">
      <c r="A6" s="677" t="s">
        <v>437</v>
      </c>
      <c r="B6" s="672"/>
      <c r="C6" s="672"/>
      <c r="D6" s="672"/>
      <c r="E6" s="672"/>
      <c r="F6" s="678"/>
      <c r="G6" s="678"/>
      <c r="H6" s="488"/>
      <c r="I6" s="488"/>
    </row>
    <row r="7" spans="1:11" s="72" customFormat="1" ht="13.15" customHeight="1" x14ac:dyDescent="0.2">
      <c r="A7" s="485"/>
      <c r="C7" s="486"/>
      <c r="D7" s="486"/>
      <c r="E7" s="486"/>
      <c r="G7" s="491"/>
      <c r="H7" s="488"/>
      <c r="I7" s="488"/>
    </row>
    <row r="8" spans="1:11" s="491" customFormat="1" ht="13.15" customHeight="1" x14ac:dyDescent="0.2">
      <c r="A8" s="492"/>
      <c r="B8" s="679" t="s">
        <v>438</v>
      </c>
      <c r="C8" s="679"/>
      <c r="D8" s="679"/>
      <c r="E8" s="493"/>
      <c r="H8" s="488"/>
      <c r="I8" s="488"/>
    </row>
    <row r="9" spans="1:11" s="491" customFormat="1" ht="13.15" customHeight="1" x14ac:dyDescent="0.2">
      <c r="A9" s="492"/>
      <c r="B9" s="680" t="s">
        <v>439</v>
      </c>
      <c r="C9" s="680"/>
      <c r="D9" s="681"/>
      <c r="E9" s="461"/>
      <c r="F9" s="461"/>
      <c r="H9" s="488"/>
      <c r="I9" s="488"/>
    </row>
    <row r="10" spans="1:11" s="491" customFormat="1" ht="13.15" customHeight="1" x14ac:dyDescent="0.2">
      <c r="A10" s="492"/>
      <c r="B10" s="682" t="s">
        <v>440</v>
      </c>
      <c r="C10" s="682"/>
      <c r="D10" s="494"/>
      <c r="E10" s="493"/>
      <c r="G10" s="495"/>
      <c r="H10" s="496"/>
      <c r="I10" s="496"/>
    </row>
    <row r="11" spans="1:11" s="491" customFormat="1" ht="13.15" customHeight="1" x14ac:dyDescent="0.2">
      <c r="A11" s="492"/>
      <c r="B11" s="683" t="s">
        <v>441</v>
      </c>
      <c r="C11" s="680"/>
      <c r="D11" s="497"/>
      <c r="E11" s="493"/>
      <c r="G11" s="495"/>
      <c r="H11" s="498"/>
      <c r="I11" s="498"/>
    </row>
    <row r="12" spans="1:11" s="491" customFormat="1" ht="13.15" customHeight="1" x14ac:dyDescent="0.2">
      <c r="A12" s="492"/>
      <c r="B12" s="676" t="s">
        <v>442</v>
      </c>
      <c r="C12" s="676"/>
      <c r="D12" s="497"/>
      <c r="E12" s="493"/>
      <c r="G12" s="495"/>
      <c r="H12" s="498"/>
      <c r="I12" s="498"/>
    </row>
    <row r="13" spans="1:11" s="491" customFormat="1" ht="13.15" customHeight="1" x14ac:dyDescent="0.2">
      <c r="A13" s="492"/>
      <c r="B13" s="676" t="s">
        <v>443</v>
      </c>
      <c r="C13" s="676"/>
      <c r="D13" s="497"/>
      <c r="E13" s="493"/>
      <c r="G13" s="495"/>
    </row>
    <row r="14" spans="1:11" s="491" customFormat="1" ht="13.15" customHeight="1" x14ac:dyDescent="0.2">
      <c r="A14" s="492"/>
      <c r="B14" s="684" t="s">
        <v>444</v>
      </c>
      <c r="C14" s="684"/>
      <c r="D14" s="494"/>
      <c r="E14" s="493"/>
      <c r="G14" s="495"/>
    </row>
    <row r="15" spans="1:11" s="491" customFormat="1" ht="13.15" customHeight="1" x14ac:dyDescent="0.2">
      <c r="A15" s="492"/>
      <c r="B15" s="684" t="s">
        <v>445</v>
      </c>
      <c r="C15" s="684"/>
      <c r="D15" s="494"/>
      <c r="E15" s="493"/>
      <c r="G15" s="495"/>
    </row>
    <row r="16" spans="1:11" s="491" customFormat="1" ht="13.15" customHeight="1" x14ac:dyDescent="0.2">
      <c r="A16" s="492"/>
      <c r="B16" s="685" t="s">
        <v>446</v>
      </c>
      <c r="C16" s="685"/>
      <c r="D16" s="494"/>
      <c r="E16" s="493"/>
      <c r="G16" s="495"/>
    </row>
    <row r="17" spans="1:8" s="491" customFormat="1" ht="13.15" customHeight="1" x14ac:dyDescent="0.2">
      <c r="A17" s="492"/>
      <c r="B17" s="683" t="s">
        <v>447</v>
      </c>
      <c r="C17" s="680"/>
      <c r="D17" s="494"/>
      <c r="E17" s="493"/>
      <c r="G17" s="495"/>
    </row>
    <row r="18" spans="1:8" s="491" customFormat="1" ht="13.15" customHeight="1" x14ac:dyDescent="0.2">
      <c r="A18" s="492"/>
      <c r="B18" s="685" t="s">
        <v>448</v>
      </c>
      <c r="C18" s="686"/>
      <c r="D18" s="494"/>
      <c r="E18" s="493"/>
      <c r="G18" s="495"/>
    </row>
    <row r="19" spans="1:8" s="491" customFormat="1" ht="13.15" customHeight="1" x14ac:dyDescent="0.2">
      <c r="A19" s="492"/>
      <c r="B19" s="685" t="s">
        <v>449</v>
      </c>
      <c r="C19" s="685"/>
      <c r="D19" s="494"/>
      <c r="E19" s="493"/>
      <c r="G19" s="495"/>
    </row>
    <row r="20" spans="1:8" s="491" customFormat="1" ht="13.15" customHeight="1" x14ac:dyDescent="0.2">
      <c r="A20" s="492"/>
      <c r="B20" s="676" t="s">
        <v>450</v>
      </c>
      <c r="C20" s="676"/>
      <c r="D20" s="494"/>
      <c r="E20" s="493"/>
      <c r="G20" s="495"/>
    </row>
    <row r="21" spans="1:8" s="491" customFormat="1" ht="13.15" customHeight="1" x14ac:dyDescent="0.2">
      <c r="A21" s="492"/>
      <c r="B21" s="676" t="s">
        <v>451</v>
      </c>
      <c r="C21" s="676"/>
      <c r="D21" s="494"/>
      <c r="E21" s="493"/>
      <c r="G21" s="495"/>
    </row>
    <row r="22" spans="1:8" s="491" customFormat="1" ht="13.15" customHeight="1" x14ac:dyDescent="0.2">
      <c r="A22" s="492"/>
      <c r="B22" s="684" t="s">
        <v>452</v>
      </c>
      <c r="C22" s="684"/>
      <c r="D22" s="494"/>
      <c r="E22" s="493"/>
      <c r="G22" s="495"/>
    </row>
    <row r="23" spans="1:8" s="491" customFormat="1" ht="13.15" customHeight="1" x14ac:dyDescent="0.2">
      <c r="A23" s="492"/>
      <c r="B23" s="676" t="s">
        <v>453</v>
      </c>
      <c r="C23" s="676"/>
      <c r="D23" s="494"/>
      <c r="E23" s="493"/>
      <c r="G23" s="495"/>
    </row>
    <row r="24" spans="1:8" s="491" customFormat="1" ht="13.15" customHeight="1" x14ac:dyDescent="0.2">
      <c r="A24" s="492"/>
      <c r="B24" s="684" t="s">
        <v>454</v>
      </c>
      <c r="C24" s="684"/>
      <c r="D24" s="494"/>
      <c r="E24" s="493"/>
      <c r="G24" s="72"/>
    </row>
    <row r="25" spans="1:8" s="491" customFormat="1" ht="13.15" customHeight="1" x14ac:dyDescent="0.2">
      <c r="A25" s="492"/>
      <c r="B25" s="683" t="s">
        <v>455</v>
      </c>
      <c r="C25" s="680"/>
      <c r="D25" s="494"/>
      <c r="E25" s="493"/>
      <c r="G25" s="72"/>
    </row>
    <row r="26" spans="1:8" s="72" customFormat="1" ht="13.15" customHeight="1" x14ac:dyDescent="0.2">
      <c r="A26" s="492"/>
      <c r="B26" s="683" t="s">
        <v>456</v>
      </c>
      <c r="C26" s="680"/>
      <c r="D26" s="497"/>
      <c r="E26" s="493"/>
      <c r="F26" s="491"/>
    </row>
    <row r="27" spans="1:8" s="72" customFormat="1" ht="13.15" customHeight="1" x14ac:dyDescent="0.2">
      <c r="A27" s="492"/>
      <c r="B27" s="684" t="s">
        <v>457</v>
      </c>
      <c r="C27" s="691"/>
      <c r="D27" s="497"/>
      <c r="E27" s="493"/>
    </row>
    <row r="28" spans="1:8" s="72" customFormat="1" ht="13.15" customHeight="1" x14ac:dyDescent="0.2">
      <c r="A28" s="492"/>
      <c r="B28" s="499"/>
      <c r="C28" s="500"/>
      <c r="D28" s="497"/>
      <c r="E28" s="493"/>
    </row>
    <row r="29" spans="1:8" s="72" customFormat="1" ht="13.15" customHeight="1" x14ac:dyDescent="0.2">
      <c r="A29" s="692" t="s">
        <v>458</v>
      </c>
      <c r="B29" s="692"/>
      <c r="C29" s="692"/>
      <c r="D29" s="692"/>
      <c r="E29" s="692"/>
      <c r="F29" s="692"/>
      <c r="G29" s="692"/>
      <c r="H29" s="501"/>
    </row>
    <row r="30" spans="1:8" s="72" customFormat="1" ht="13.15" customHeight="1" x14ac:dyDescent="0.2">
      <c r="A30" s="502"/>
      <c r="B30" s="503"/>
      <c r="C30" s="503"/>
      <c r="D30" s="504"/>
      <c r="E30" s="504"/>
      <c r="F30" s="504"/>
      <c r="G30" s="504"/>
      <c r="H30" s="501"/>
    </row>
    <row r="31" spans="1:8" s="491" customFormat="1" ht="13.15" customHeight="1" x14ac:dyDescent="0.2">
      <c r="A31" s="693" t="s">
        <v>459</v>
      </c>
      <c r="B31" s="693"/>
      <c r="C31" s="693"/>
      <c r="D31" s="693"/>
      <c r="E31" s="693"/>
      <c r="F31" s="693"/>
      <c r="G31" s="693"/>
      <c r="H31" s="505"/>
    </row>
    <row r="32" spans="1:8" ht="13.15" customHeight="1" x14ac:dyDescent="0.2">
      <c r="A32" s="506"/>
      <c r="B32" s="507"/>
      <c r="C32" s="507"/>
      <c r="D32" s="494"/>
      <c r="E32" s="508"/>
      <c r="F32" s="501"/>
      <c r="G32" s="501"/>
      <c r="H32" s="509"/>
    </row>
    <row r="33" spans="1:8" ht="13.15" customHeight="1" x14ac:dyDescent="0.2">
      <c r="A33" s="694" t="s">
        <v>460</v>
      </c>
      <c r="B33" s="694"/>
      <c r="C33" s="694"/>
      <c r="D33" s="694"/>
      <c r="E33" s="694"/>
      <c r="F33" s="695"/>
      <c r="G33" s="695"/>
      <c r="H33" s="509"/>
    </row>
    <row r="34" spans="1:8" ht="13.15" customHeight="1" x14ac:dyDescent="0.2">
      <c r="A34" s="695"/>
      <c r="B34" s="695"/>
      <c r="C34" s="695"/>
      <c r="D34" s="695"/>
      <c r="E34" s="695"/>
      <c r="F34" s="695"/>
      <c r="G34" s="695"/>
      <c r="H34" s="509"/>
    </row>
    <row r="35" spans="1:8" ht="13.15" customHeight="1" x14ac:dyDescent="0.2">
      <c r="A35" s="511"/>
      <c r="B35" s="511"/>
      <c r="C35" s="511"/>
      <c r="D35" s="512"/>
      <c r="E35" s="512"/>
      <c r="F35" s="509"/>
      <c r="G35" s="509"/>
      <c r="H35" s="509"/>
    </row>
    <row r="36" spans="1:8" ht="13.15" customHeight="1" x14ac:dyDescent="0.2">
      <c r="A36" s="687" t="s">
        <v>461</v>
      </c>
      <c r="B36" s="688"/>
      <c r="C36" s="688"/>
      <c r="D36" s="688"/>
      <c r="E36" s="688"/>
      <c r="F36" s="688"/>
      <c r="G36" s="688"/>
      <c r="H36" s="509"/>
    </row>
    <row r="37" spans="1:8" ht="13.15" customHeight="1" x14ac:dyDescent="0.2">
      <c r="A37" s="689" t="s">
        <v>462</v>
      </c>
      <c r="B37" s="690"/>
      <c r="C37" s="513" t="s">
        <v>463</v>
      </c>
      <c r="D37" s="513"/>
      <c r="E37" s="513"/>
      <c r="F37" s="513"/>
      <c r="G37" s="513"/>
    </row>
    <row r="38" spans="1:8" ht="13.15" customHeight="1" x14ac:dyDescent="0.2"/>
    <row r="39" spans="1:8" ht="13.15" customHeight="1" x14ac:dyDescent="0.2"/>
    <row r="40" spans="1:8" ht="13.15" customHeight="1" x14ac:dyDescent="0.2"/>
    <row r="41" spans="1:8" ht="13.15" customHeight="1" x14ac:dyDescent="0.2"/>
    <row r="42" spans="1:8" ht="13.15" customHeight="1" x14ac:dyDescent="0.2"/>
    <row r="43" spans="1:8" ht="13.15" customHeight="1" x14ac:dyDescent="0.2"/>
    <row r="44" spans="1:8" ht="13.15" customHeight="1" x14ac:dyDescent="0.2"/>
    <row r="45" spans="1:8" ht="13.15" customHeight="1" x14ac:dyDescent="0.2"/>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sheetData>
  <mergeCells count="26">
    <mergeCell ref="A36:G36"/>
    <mergeCell ref="A37:B37"/>
    <mergeCell ref="B25:C25"/>
    <mergeCell ref="B26:C26"/>
    <mergeCell ref="B27:C27"/>
    <mergeCell ref="A29:G29"/>
    <mergeCell ref="A31:G31"/>
    <mergeCell ref="A33:G34"/>
    <mergeCell ref="B24:C24"/>
    <mergeCell ref="B13:C13"/>
    <mergeCell ref="B14:C14"/>
    <mergeCell ref="B15:C15"/>
    <mergeCell ref="B16:C16"/>
    <mergeCell ref="B17:C17"/>
    <mergeCell ref="B18:C18"/>
    <mergeCell ref="B19:C19"/>
    <mergeCell ref="B20:C20"/>
    <mergeCell ref="B21:C21"/>
    <mergeCell ref="B22:C22"/>
    <mergeCell ref="B23:C23"/>
    <mergeCell ref="B12:C12"/>
    <mergeCell ref="A6:G6"/>
    <mergeCell ref="B8:D8"/>
    <mergeCell ref="B9:D9"/>
    <mergeCell ref="B10:C10"/>
    <mergeCell ref="B11:C11"/>
  </mergeCells>
  <hyperlinks>
    <hyperlink ref="B10:C10" r:id="rId1" display="Ausbildungsstellenmarkt"/>
    <hyperlink ref="B11:C11" r:id="rId2" display="Beschäftigung"/>
    <hyperlink ref="B25:C25" r:id="rId3" display="Zeitreihen"/>
    <hyperlink ref="B8:D8" r:id="rId4" display="Arbeitsmarkt im Überblick"/>
    <hyperlink ref="B13:C13" r:id="rId5" display="Grundsicherung für Arbeitsuchende (SGB II)"/>
    <hyperlink ref="B14:C14" r:id="rId6" display="Leistungen SGB III"/>
    <hyperlink ref="B9" r:id="rId7" display="Arbeitslose und gemeldetes Stellenangebot"/>
    <hyperlink ref="B24:C24" r:id="rId8" display="Statistik nach Wirtschaftszweigen"/>
    <hyperlink ref="B27:C27" r:id="rId9" display="Kreisdaten"/>
    <hyperlink ref="B9:C9" r:id="rId10" display="Arbeitslose, Unterbeschäftigung und Arbeitsstellen"/>
    <hyperlink ref="B26" r:id="rId11"/>
    <hyperlink ref="B22" r:id="rId12"/>
    <hyperlink ref="B15:C15" r:id="rId13" display="Statistik nach Berufen"/>
    <hyperlink ref="B20:C20" r:id="rId14" display="Frauen und Männer"/>
    <hyperlink ref="B12:C12" r:id="rId15" display="Förderung und berufliche Rehabilitation"/>
    <hyperlink ref="B21:C21" r:id="rId16" display="Langzeitarbeitslosigkeit"/>
    <hyperlink ref="A33:E34" r:id="rId17" display="Das Glossar enthält Erläuterungen zu allen statistisch relevanten Begriffen, die in den verschiedenen Produkten der Statistik der BA verwendung finden."/>
    <hyperlink ref="A33:G34" r:id="rId18" display="Das Glossar enthält Erläuterungen zu allen statistisch relevanten Begriffen, die in den verschiedenen Produkten der Statistik der BA Verwendung finden."/>
    <hyperlink ref="B16" r:id="rId19" display="https://statistik.arbeitsagentur.de/Navigation/Statistik/Statistik-nach-Themen/Bildung/Bildung-Nav.html"/>
    <hyperlink ref="B18" r:id="rId20" display="https://statistik.arbeitsagentur.de/Navigation/Statistik/Statistik-nach-Themen/Einnahmen-Ausgaben/Einnahmen-Ausgaben-der-BA-Nav.html"/>
    <hyperlink ref="B19" r:id="rId21" display="https://statistik.arbeitsagentur.de/Navigation/Statistik/Statistik-nach-Themen/Familien-Kinder/Familien-und-Kinder-Nav.html"/>
    <hyperlink ref="B16:C16" r:id="rId22" display="Bildung"/>
    <hyperlink ref="B19:C19" r:id="rId23" display="Familien und Kinder"/>
    <hyperlink ref="A31:G31" r:id="rId24" display="Die Qualitätsberichte der Statistik erläutern die Entstehung und Aussagekraft der jeweiligen Fachstatistik."/>
    <hyperlink ref="B17:C17" r:id="rId25" display="Daten zu den Eingliederungsbilanzen"/>
    <hyperlink ref="B23:C23" r:id="rId26" display="Regionale Mobilität"/>
    <hyperlink ref="A29:G29" r:id="rId27" display="Methodischen Hinweise"/>
    <hyperlink ref="A37:B37" r:id="rId28" display="Abkürzungsverzeichnis"/>
    <hyperlink ref="C37" r:id="rId29"/>
  </hyperlinks>
  <printOptions horizontalCentered="1"/>
  <pageMargins left="0.70866141732283472" right="0.39370078740157483" top="0.39370078740157483" bottom="0.59055118110236227" header="0.39370078740157483" footer="0.39370078740157483"/>
  <pageSetup paperSize="9" fitToWidth="0" orientation="portrait" r:id="rId30"/>
  <headerFooter alignWithMargins="0"/>
  <drawing r:id="rId3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indexed="53"/>
  </sheetPr>
  <dimension ref="A1:N83"/>
  <sheetViews>
    <sheetView topLeftCell="A58" workbookViewId="0">
      <selection activeCell="A76" sqref="A76"/>
    </sheetView>
  </sheetViews>
  <sheetFormatPr baseColWidth="10" defaultRowHeight="15" customHeight="1" x14ac:dyDescent="0.2"/>
  <cols>
    <col min="1" max="1" width="13.75" style="532" customWidth="1"/>
    <col min="2" max="4" width="13.75" style="453" customWidth="1"/>
    <col min="5" max="7" width="13.75" style="527" customWidth="1"/>
    <col min="8" max="8" width="13.75" style="515" customWidth="1"/>
    <col min="9" max="14" width="13.75" style="527" customWidth="1"/>
    <col min="15" max="16384" width="11" style="453"/>
  </cols>
  <sheetData>
    <row r="1" spans="1:14" s="514" customFormat="1" ht="15" customHeight="1" x14ac:dyDescent="0.2">
      <c r="E1" s="515"/>
      <c r="F1" s="515"/>
      <c r="G1" s="515"/>
      <c r="H1" s="515"/>
      <c r="I1" s="515"/>
      <c r="J1" s="515"/>
      <c r="K1" s="515"/>
      <c r="L1" s="515"/>
      <c r="M1" s="515"/>
      <c r="N1" s="515"/>
    </row>
    <row r="2" spans="1:14" s="514" customFormat="1" ht="15" customHeight="1" x14ac:dyDescent="0.2">
      <c r="A2" s="516" t="s">
        <v>66</v>
      </c>
      <c r="E2" s="515"/>
      <c r="F2" s="515"/>
      <c r="G2" s="515"/>
      <c r="H2" s="515"/>
      <c r="I2" s="515"/>
      <c r="J2" s="515"/>
      <c r="K2" s="515"/>
      <c r="L2" s="515"/>
      <c r="M2" s="515"/>
      <c r="N2" s="515"/>
    </row>
    <row r="3" spans="1:14" s="514" customFormat="1" ht="15" customHeight="1" x14ac:dyDescent="0.2">
      <c r="E3" s="515"/>
      <c r="F3" s="515"/>
      <c r="G3" s="515"/>
      <c r="H3" s="515"/>
      <c r="I3" s="515"/>
      <c r="J3" s="515"/>
      <c r="K3" s="515"/>
      <c r="L3" s="515"/>
      <c r="M3" s="515"/>
      <c r="N3" s="515"/>
    </row>
    <row r="4" spans="1:14" s="514" customFormat="1" ht="15" customHeight="1" x14ac:dyDescent="0.2">
      <c r="B4" s="696" t="s">
        <v>464</v>
      </c>
      <c r="C4" s="696"/>
      <c r="D4" s="696" t="s">
        <v>465</v>
      </c>
      <c r="E4" s="696"/>
      <c r="F4" s="697" t="s">
        <v>466</v>
      </c>
      <c r="G4" s="697"/>
      <c r="H4" s="697" t="s">
        <v>467</v>
      </c>
      <c r="I4" s="697"/>
      <c r="J4" s="697" t="s">
        <v>468</v>
      </c>
      <c r="K4" s="697"/>
      <c r="L4" s="697"/>
      <c r="M4" s="697"/>
      <c r="N4" s="697"/>
    </row>
    <row r="5" spans="1:14" s="514" customFormat="1" ht="15" customHeight="1" x14ac:dyDescent="0.2">
      <c r="B5" s="514" t="s">
        <v>469</v>
      </c>
      <c r="C5" s="514" t="s">
        <v>470</v>
      </c>
      <c r="D5" s="514" t="s">
        <v>469</v>
      </c>
      <c r="E5" s="514" t="s">
        <v>470</v>
      </c>
      <c r="F5" s="514" t="s">
        <v>469</v>
      </c>
      <c r="G5" s="514" t="s">
        <v>470</v>
      </c>
      <c r="H5" s="514" t="s">
        <v>469</v>
      </c>
      <c r="I5" s="514" t="s">
        <v>470</v>
      </c>
      <c r="J5" s="515" t="s">
        <v>471</v>
      </c>
      <c r="K5" s="515" t="s">
        <v>472</v>
      </c>
      <c r="L5" s="515" t="s">
        <v>473</v>
      </c>
      <c r="M5" s="515" t="s">
        <v>474</v>
      </c>
      <c r="N5" s="515" t="s">
        <v>475</v>
      </c>
    </row>
    <row r="6" spans="1:14" s="514" customFormat="1" ht="15" customHeight="1" x14ac:dyDescent="0.2">
      <c r="A6" s="517" t="s">
        <v>476</v>
      </c>
      <c r="B6" s="518">
        <f>'Tabelle 2.3'!J11</f>
        <v>-0.70732324830685489</v>
      </c>
      <c r="C6" s="519">
        <f>'Tabelle 3.3'!J11</f>
        <v>-2.1959009848283206</v>
      </c>
      <c r="D6" s="520">
        <f t="shared" ref="D6:E9" si="0">IF(OR(AND(B6&gt;=-50,B6&lt;=50),ISNUMBER(B6)=FALSE),B6,"")</f>
        <v>-0.70732324830685489</v>
      </c>
      <c r="E6" s="520">
        <f t="shared" si="0"/>
        <v>-2.1959009848283206</v>
      </c>
      <c r="F6" s="515" t="str">
        <f t="shared" ref="F6:G9" si="1">IF(ISNUMBER(B6)=FALSE,"",IF(B6&lt;-50,"&lt; -50",IF(B6&gt;50,"&gt; 50","")))</f>
        <v/>
      </c>
      <c r="G6" s="515" t="str">
        <f t="shared" si="1"/>
        <v/>
      </c>
      <c r="H6" s="521" t="str">
        <f t="shared" ref="H6:I9" si="2">IF(B6&lt;-50,0.75,IF(B6&gt;50,-0.75,""))</f>
        <v/>
      </c>
      <c r="I6" s="521" t="str">
        <f t="shared" si="2"/>
        <v/>
      </c>
      <c r="J6" s="515" t="e">
        <f>IF(OR(B6&lt;-50,B6&gt;50),N6,#N/A)</f>
        <v>#N/A</v>
      </c>
      <c r="K6" s="515" t="e">
        <f>IF(B6&lt;-50,-45,IF(B6&gt;50,45,#N/A))</f>
        <v>#N/A</v>
      </c>
      <c r="L6" s="515" t="e">
        <f>IF(OR(C6&lt;-50,C6&gt;50),N6,#N/A)</f>
        <v>#N/A</v>
      </c>
      <c r="M6" s="515" t="e">
        <f>IF(C6&lt;-50,-45,IF(C6&gt;50,45,#N/A))</f>
        <v>#N/A</v>
      </c>
      <c r="N6" s="515">
        <v>5</v>
      </c>
    </row>
    <row r="7" spans="1:14" s="514" customFormat="1" ht="15" customHeight="1" x14ac:dyDescent="0.2">
      <c r="A7" s="517" t="s">
        <v>477</v>
      </c>
      <c r="B7" s="518">
        <f>'Tabelle 2.1'!J25</f>
        <v>4.0672077930204213E-2</v>
      </c>
      <c r="C7" s="519">
        <f>'Tabelle 3.1'!J23</f>
        <v>0.37270586403534378</v>
      </c>
      <c r="D7" s="520">
        <f t="shared" si="0"/>
        <v>4.0672077930204213E-2</v>
      </c>
      <c r="E7" s="520">
        <f>IF(OR(AND(C7&gt;=-50,C7&lt;=50),ISNUMBER(C7)=FALSE),C7,"")</f>
        <v>0.37270586403534378</v>
      </c>
      <c r="F7" s="515" t="str">
        <f t="shared" si="1"/>
        <v/>
      </c>
      <c r="G7" s="515" t="str">
        <f>IF(ISNUMBER(C7)=FALSE,"",IF(C7&lt;-50,"&lt; -50",IF(C7&gt;50,"&gt; 50","")))</f>
        <v/>
      </c>
      <c r="H7" s="521" t="str">
        <f t="shared" si="2"/>
        <v/>
      </c>
      <c r="I7" s="521" t="str">
        <f>IF(C7&lt;-50,0.75,IF(C7&gt;50,-0.75,""))</f>
        <v/>
      </c>
      <c r="J7" s="515" t="e">
        <f>IF(OR(B7&lt;-50,B7&gt;50),N7,#N/A)</f>
        <v>#N/A</v>
      </c>
      <c r="K7" s="515" t="e">
        <f>IF(B7&lt;-50,-45,IF(B7&gt;50,45,#N/A))</f>
        <v>#N/A</v>
      </c>
      <c r="L7" s="515" t="e">
        <f>IF(OR(C7&lt;-50,C7&gt;50),N7,#N/A)</f>
        <v>#N/A</v>
      </c>
      <c r="M7" s="515" t="e">
        <f>IF(C7&lt;-50,-45,IF(C7&gt;50,45,#N/A))</f>
        <v>#N/A</v>
      </c>
      <c r="N7" s="515">
        <v>15</v>
      </c>
    </row>
    <row r="8" spans="1:14" s="514" customFormat="1" ht="15" customHeight="1" x14ac:dyDescent="0.2">
      <c r="A8" s="517" t="s">
        <v>478</v>
      </c>
      <c r="B8" s="518">
        <f>'Tabelle 2.1'!J38</f>
        <v>1.1370992452329534</v>
      </c>
      <c r="C8" s="519">
        <f>'Tabelle 3.1'!J34</f>
        <v>0.75352717289000914</v>
      </c>
      <c r="D8" s="520">
        <f t="shared" si="0"/>
        <v>1.1370992452329534</v>
      </c>
      <c r="E8" s="520">
        <f>IF(OR(AND(C8&gt;=-50,C8&lt;=50),ISNUMBER(C8)=FALSE),C8,"")</f>
        <v>0.75352717289000914</v>
      </c>
      <c r="F8" s="515" t="str">
        <f t="shared" si="1"/>
        <v/>
      </c>
      <c r="G8" s="515" t="str">
        <f>IF(ISNUMBER(C8)=FALSE,"",IF(C8&lt;-50,"&lt; -50",IF(C8&gt;50,"&gt; 50","")))</f>
        <v/>
      </c>
      <c r="H8" s="521" t="str">
        <f t="shared" si="2"/>
        <v/>
      </c>
      <c r="I8" s="521" t="str">
        <f>IF(C8&lt;-50,0.75,IF(C8&gt;50,-0.75,""))</f>
        <v/>
      </c>
      <c r="J8" s="515" t="e">
        <f>IF(OR(B8&lt;-50,B8&gt;50),N8,#N/A)</f>
        <v>#N/A</v>
      </c>
      <c r="K8" s="515" t="e">
        <f>IF(B8&lt;-50,-45,IF(B8&gt;50,45,#N/A))</f>
        <v>#N/A</v>
      </c>
      <c r="L8" s="515" t="e">
        <f>IF(OR(C8&lt;-50,C8&gt;50),N8,#N/A)</f>
        <v>#N/A</v>
      </c>
      <c r="M8" s="515" t="e">
        <f>IF(C8&lt;-50,-45,IF(C8&gt;50,45,#N/A))</f>
        <v>#N/A</v>
      </c>
      <c r="N8" s="515">
        <v>25</v>
      </c>
    </row>
    <row r="9" spans="1:14" s="514" customFormat="1" ht="15" customHeight="1" x14ac:dyDescent="0.2">
      <c r="A9" s="517" t="s">
        <v>479</v>
      </c>
      <c r="B9" s="518">
        <f>'Tabelle 2.1'!J51</f>
        <v>1.6338006538926351</v>
      </c>
      <c r="C9" s="519">
        <f>'Tabelle 3.1'!J45</f>
        <v>0.26989936681011645</v>
      </c>
      <c r="D9" s="520">
        <f t="shared" si="0"/>
        <v>1.6338006538926351</v>
      </c>
      <c r="E9" s="520">
        <f t="shared" si="0"/>
        <v>0.26989936681011645</v>
      </c>
      <c r="F9" s="515" t="str">
        <f t="shared" si="1"/>
        <v/>
      </c>
      <c r="G9" s="515" t="str">
        <f t="shared" si="1"/>
        <v/>
      </c>
      <c r="H9" s="521" t="str">
        <f t="shared" si="2"/>
        <v/>
      </c>
      <c r="I9" s="521" t="str">
        <f t="shared" si="2"/>
        <v/>
      </c>
      <c r="J9" s="515" t="e">
        <f>IF(OR(B9&lt;-50,B9&gt;50),N9,#N/A)</f>
        <v>#N/A</v>
      </c>
      <c r="K9" s="515" t="e">
        <f>IF(B9&lt;-50,-45,IF(B9&gt;50,45,#N/A))</f>
        <v>#N/A</v>
      </c>
      <c r="L9" s="515" t="e">
        <f>IF(OR(C9&lt;-50,C9&gt;50),N9,#N/A)</f>
        <v>#N/A</v>
      </c>
      <c r="M9" s="515" t="e">
        <f>IF(C9&lt;-50,-45,IF(C9&gt;50,45,#N/A))</f>
        <v>#N/A</v>
      </c>
      <c r="N9" s="515">
        <v>35</v>
      </c>
    </row>
    <row r="10" spans="1:14" s="514" customFormat="1" ht="15" customHeight="1" x14ac:dyDescent="0.2">
      <c r="E10" s="515"/>
      <c r="F10" s="515"/>
      <c r="G10" s="515"/>
      <c r="H10" s="515"/>
      <c r="I10" s="515"/>
      <c r="J10" s="515"/>
      <c r="K10" s="515"/>
      <c r="L10" s="515"/>
      <c r="M10" s="515"/>
      <c r="N10" s="515"/>
    </row>
    <row r="11" spans="1:14" s="514" customFormat="1" ht="15" customHeight="1" x14ac:dyDescent="0.2">
      <c r="E11" s="515"/>
      <c r="F11" s="515"/>
      <c r="G11" s="515"/>
      <c r="H11" s="515"/>
      <c r="I11" s="515"/>
      <c r="J11" s="515"/>
      <c r="K11" s="515"/>
      <c r="L11" s="515"/>
      <c r="M11" s="515"/>
      <c r="N11" s="515"/>
    </row>
    <row r="12" spans="1:14" s="514" customFormat="1" ht="15" customHeight="1" x14ac:dyDescent="0.2">
      <c r="A12" s="703" t="s">
        <v>480</v>
      </c>
      <c r="B12" s="696" t="s">
        <v>464</v>
      </c>
      <c r="C12" s="696"/>
      <c r="D12" s="696" t="s">
        <v>465</v>
      </c>
      <c r="E12" s="696"/>
      <c r="F12" s="697" t="s">
        <v>466</v>
      </c>
      <c r="G12" s="697"/>
      <c r="H12" s="697" t="s">
        <v>467</v>
      </c>
      <c r="I12" s="697"/>
      <c r="J12" s="697" t="s">
        <v>468</v>
      </c>
      <c r="K12" s="697"/>
      <c r="L12" s="697"/>
      <c r="M12" s="697"/>
      <c r="N12" s="697"/>
    </row>
    <row r="13" spans="1:14" s="514" customFormat="1" ht="15" customHeight="1" x14ac:dyDescent="0.2">
      <c r="A13" s="703"/>
      <c r="B13" s="514" t="s">
        <v>469</v>
      </c>
      <c r="C13" s="514" t="s">
        <v>470</v>
      </c>
      <c r="D13" s="514" t="s">
        <v>469</v>
      </c>
      <c r="E13" s="514" t="s">
        <v>470</v>
      </c>
      <c r="F13" s="514" t="s">
        <v>469</v>
      </c>
      <c r="G13" s="514" t="s">
        <v>470</v>
      </c>
      <c r="H13" s="514" t="s">
        <v>469</v>
      </c>
      <c r="I13" s="514" t="s">
        <v>470</v>
      </c>
      <c r="J13" s="515" t="s">
        <v>471</v>
      </c>
      <c r="K13" s="515" t="s">
        <v>472</v>
      </c>
      <c r="L13" s="515" t="s">
        <v>473</v>
      </c>
      <c r="M13" s="515" t="s">
        <v>474</v>
      </c>
      <c r="N13" s="515" t="s">
        <v>475</v>
      </c>
    </row>
    <row r="14" spans="1:14" s="514" customFormat="1" ht="15" customHeight="1" x14ac:dyDescent="0.2">
      <c r="A14" s="514">
        <v>1</v>
      </c>
      <c r="B14" s="518">
        <f>'Tabelle 2.3'!J11</f>
        <v>-0.70732324830685489</v>
      </c>
      <c r="C14" s="519">
        <f>'Tabelle 3.3'!J11</f>
        <v>-2.1959009848283206</v>
      </c>
      <c r="D14" s="520">
        <f>IF(OR(AND(B14&gt;=-50,B14&lt;=50),ISNUMBER(B14)=FALSE),B14,"")</f>
        <v>-0.70732324830685489</v>
      </c>
      <c r="E14" s="520">
        <f>IF(OR(AND(C14&gt;=-50,C14&lt;=50),ISNUMBER(C14)=FALSE),C14,"")</f>
        <v>-2.1959009848283206</v>
      </c>
      <c r="F14" s="515" t="str">
        <f>IF(ISNUMBER(B14)=FALSE,"",IF(B14&lt;-50,"&lt; -50",IF(B14&gt;50,"&gt; 50","")))</f>
        <v/>
      </c>
      <c r="G14" s="515" t="str">
        <f>IF(ISNUMBER(C14)=FALSE,"",IF(C14&lt;-50,"&lt; -50",IF(C14&gt;50,"&gt; 50","")))</f>
        <v/>
      </c>
      <c r="H14" s="521" t="str">
        <f>IF(B14&lt;-50,0.75,IF(B14&gt;50,-0.75,""))</f>
        <v/>
      </c>
      <c r="I14" s="521" t="str">
        <f>IF(C14&lt;-50,0.75,IF(C14&gt;50,-0.75,""))</f>
        <v/>
      </c>
      <c r="J14" s="515" t="e">
        <f>IF(OR(B14&lt;-50,B14&gt;50),N14,#N/A)</f>
        <v>#N/A</v>
      </c>
      <c r="K14" s="515" t="e">
        <f>IF(B14&lt;-50,-45,IF(B14&gt;50,45,#N/A))</f>
        <v>#N/A</v>
      </c>
      <c r="L14" s="515" t="e">
        <f>IF(OR(C14&lt;-50,C14&gt;50),N14,#N/A)</f>
        <v>#N/A</v>
      </c>
      <c r="M14" s="515" t="e">
        <f>IF(C14&lt;-50,-45,IF(C14&gt;50,45,#N/A))</f>
        <v>#N/A</v>
      </c>
      <c r="N14" s="515">
        <v>5</v>
      </c>
    </row>
    <row r="15" spans="1:14" s="514" customFormat="1" ht="15" customHeight="1" x14ac:dyDescent="0.2">
      <c r="A15" s="514">
        <v>2</v>
      </c>
      <c r="B15" s="518">
        <f>'Tabelle 2.3'!J12</f>
        <v>-0.27985074626865669</v>
      </c>
      <c r="C15" s="519">
        <f>'Tabelle 3.3'!J12</f>
        <v>-7.1129707112970708</v>
      </c>
      <c r="D15" s="520">
        <f t="shared" ref="D15:E45" si="3">IF(OR(AND(B15&gt;=-50,B15&lt;=50),ISNUMBER(B15)=FALSE),B15,"")</f>
        <v>-0.27985074626865669</v>
      </c>
      <c r="E15" s="520">
        <f t="shared" si="3"/>
        <v>-7.1129707112970708</v>
      </c>
      <c r="F15" s="515" t="str">
        <f t="shared" ref="F15:G45" si="4">IF(ISNUMBER(B15)=FALSE,"",IF(B15&lt;-50,"&lt; -50",IF(B15&gt;50,"&gt; 50","")))</f>
        <v/>
      </c>
      <c r="G15" s="515" t="str">
        <f t="shared" si="4"/>
        <v/>
      </c>
      <c r="H15" s="521" t="str">
        <f t="shared" ref="H15:I45" si="5">IF(B15&lt;-50,0.75,IF(B15&gt;50,-0.75,""))</f>
        <v/>
      </c>
      <c r="I15" s="521" t="str">
        <f t="shared" si="5"/>
        <v/>
      </c>
      <c r="J15" s="515" t="e">
        <f t="shared" ref="J15:J45" si="6">IF(OR(B15&lt;-50,B15&gt;50),N15,#N/A)</f>
        <v>#N/A</v>
      </c>
      <c r="K15" s="515" t="e">
        <f t="shared" ref="K15:K45" si="7">IF(B15&lt;-50,-45,IF(B15&gt;50,45,#N/A))</f>
        <v>#N/A</v>
      </c>
      <c r="L15" s="515" t="e">
        <f t="shared" ref="L15:L45" si="8">IF(OR(C15&lt;-50,C15&gt;50),N15,#N/A)</f>
        <v>#N/A</v>
      </c>
      <c r="M15" s="515" t="e">
        <f t="shared" ref="M15:M45" si="9">IF(C15&lt;-50,-45,IF(C15&gt;50,45,#N/A))</f>
        <v>#N/A</v>
      </c>
      <c r="N15" s="515">
        <v>15</v>
      </c>
    </row>
    <row r="16" spans="1:14" s="514" customFormat="1" ht="15" customHeight="1" x14ac:dyDescent="0.2">
      <c r="A16" s="514">
        <v>3</v>
      </c>
      <c r="B16" s="518">
        <f>'Tabelle 2.3'!J13</f>
        <v>2.2528735632183907</v>
      </c>
      <c r="C16" s="519">
        <f>'Tabelle 3.3'!J13</f>
        <v>-4.9019607843137258</v>
      </c>
      <c r="D16" s="520">
        <f t="shared" si="3"/>
        <v>2.2528735632183907</v>
      </c>
      <c r="E16" s="520">
        <f t="shared" si="3"/>
        <v>-4.9019607843137258</v>
      </c>
      <c r="F16" s="515" t="str">
        <f t="shared" si="4"/>
        <v/>
      </c>
      <c r="G16" s="515" t="str">
        <f t="shared" si="4"/>
        <v/>
      </c>
      <c r="H16" s="521" t="str">
        <f t="shared" si="5"/>
        <v/>
      </c>
      <c r="I16" s="521" t="str">
        <f t="shared" si="5"/>
        <v/>
      </c>
      <c r="J16" s="515" t="e">
        <f t="shared" si="6"/>
        <v>#N/A</v>
      </c>
      <c r="K16" s="515" t="e">
        <f t="shared" si="7"/>
        <v>#N/A</v>
      </c>
      <c r="L16" s="515" t="e">
        <f t="shared" si="8"/>
        <v>#N/A</v>
      </c>
      <c r="M16" s="515" t="e">
        <f t="shared" si="9"/>
        <v>#N/A</v>
      </c>
      <c r="N16" s="515">
        <v>25</v>
      </c>
    </row>
    <row r="17" spans="1:14" s="514" customFormat="1" ht="15" customHeight="1" x14ac:dyDescent="0.2">
      <c r="A17" s="514">
        <v>4</v>
      </c>
      <c r="B17" s="518">
        <f>'Tabelle 2.3'!J14</f>
        <v>-2.4143414775191556</v>
      </c>
      <c r="C17" s="519">
        <f>'Tabelle 3.3'!J14</f>
        <v>-6.2745098039215685</v>
      </c>
      <c r="D17" s="520">
        <f t="shared" si="3"/>
        <v>-2.4143414775191556</v>
      </c>
      <c r="E17" s="520">
        <f t="shared" si="3"/>
        <v>-6.2745098039215685</v>
      </c>
      <c r="F17" s="515" t="str">
        <f t="shared" si="4"/>
        <v/>
      </c>
      <c r="G17" s="515" t="str">
        <f t="shared" si="4"/>
        <v/>
      </c>
      <c r="H17" s="521" t="str">
        <f t="shared" si="5"/>
        <v/>
      </c>
      <c r="I17" s="521" t="str">
        <f t="shared" si="5"/>
        <v/>
      </c>
      <c r="J17" s="515" t="e">
        <f t="shared" si="6"/>
        <v>#N/A</v>
      </c>
      <c r="K17" s="515" t="e">
        <f t="shared" si="7"/>
        <v>#N/A</v>
      </c>
      <c r="L17" s="515" t="e">
        <f t="shared" si="8"/>
        <v>#N/A</v>
      </c>
      <c r="M17" s="515" t="e">
        <f t="shared" si="9"/>
        <v>#N/A</v>
      </c>
      <c r="N17" s="515">
        <v>36</v>
      </c>
    </row>
    <row r="18" spans="1:14" s="514" customFormat="1" ht="15" customHeight="1" x14ac:dyDescent="0.2">
      <c r="A18" s="514">
        <v>5</v>
      </c>
      <c r="B18" s="518">
        <f>'Tabelle 2.3'!J15</f>
        <v>-1.6481069042316259</v>
      </c>
      <c r="C18" s="519">
        <f>'Tabelle 3.3'!J15</f>
        <v>-18.390804597701148</v>
      </c>
      <c r="D18" s="520">
        <f t="shared" si="3"/>
        <v>-1.6481069042316259</v>
      </c>
      <c r="E18" s="520">
        <f t="shared" si="3"/>
        <v>-18.390804597701148</v>
      </c>
      <c r="F18" s="515" t="str">
        <f t="shared" si="4"/>
        <v/>
      </c>
      <c r="G18" s="515" t="str">
        <f t="shared" si="4"/>
        <v/>
      </c>
      <c r="H18" s="521" t="str">
        <f t="shared" si="5"/>
        <v/>
      </c>
      <c r="I18" s="521" t="str">
        <f t="shared" si="5"/>
        <v/>
      </c>
      <c r="J18" s="515" t="e">
        <f t="shared" si="6"/>
        <v>#N/A</v>
      </c>
      <c r="K18" s="515" t="e">
        <f t="shared" si="7"/>
        <v>#N/A</v>
      </c>
      <c r="L18" s="515" t="e">
        <f t="shared" si="8"/>
        <v>#N/A</v>
      </c>
      <c r="M18" s="515" t="e">
        <f t="shared" si="9"/>
        <v>#N/A</v>
      </c>
      <c r="N18" s="515">
        <v>46</v>
      </c>
    </row>
    <row r="19" spans="1:14" s="514" customFormat="1" ht="15" customHeight="1" x14ac:dyDescent="0.2">
      <c r="A19" s="514">
        <v>6</v>
      </c>
      <c r="B19" s="518">
        <f>'Tabelle 2.3'!J16</f>
        <v>-2.9900760407268976</v>
      </c>
      <c r="C19" s="519">
        <f>'Tabelle 3.3'!J16</f>
        <v>0.77220077220077221</v>
      </c>
      <c r="D19" s="520">
        <f t="shared" si="3"/>
        <v>-2.9900760407268976</v>
      </c>
      <c r="E19" s="520">
        <f t="shared" si="3"/>
        <v>0.77220077220077221</v>
      </c>
      <c r="F19" s="515" t="str">
        <f t="shared" si="4"/>
        <v/>
      </c>
      <c r="G19" s="515" t="str">
        <f t="shared" si="4"/>
        <v/>
      </c>
      <c r="H19" s="521" t="str">
        <f t="shared" si="5"/>
        <v/>
      </c>
      <c r="I19" s="521" t="str">
        <f t="shared" si="5"/>
        <v/>
      </c>
      <c r="J19" s="515" t="e">
        <f t="shared" si="6"/>
        <v>#N/A</v>
      </c>
      <c r="K19" s="515" t="e">
        <f t="shared" si="7"/>
        <v>#N/A</v>
      </c>
      <c r="L19" s="515" t="e">
        <f t="shared" si="8"/>
        <v>#N/A</v>
      </c>
      <c r="M19" s="515" t="e">
        <f t="shared" si="9"/>
        <v>#N/A</v>
      </c>
      <c r="N19" s="515">
        <v>56</v>
      </c>
    </row>
    <row r="20" spans="1:14" s="514" customFormat="1" ht="15" customHeight="1" x14ac:dyDescent="0.2">
      <c r="A20" s="514">
        <v>7</v>
      </c>
      <c r="B20" s="518">
        <f>'Tabelle 2.3'!J17</f>
        <v>-1.6971279373368147</v>
      </c>
      <c r="C20" s="519">
        <f>'Tabelle 3.3'!J17</f>
        <v>-2.5974025974025974</v>
      </c>
      <c r="D20" s="520">
        <f t="shared" si="3"/>
        <v>-1.6971279373368147</v>
      </c>
      <c r="E20" s="520">
        <f t="shared" si="3"/>
        <v>-2.5974025974025974</v>
      </c>
      <c r="F20" s="515" t="str">
        <f t="shared" si="4"/>
        <v/>
      </c>
      <c r="G20" s="515" t="str">
        <f t="shared" si="4"/>
        <v/>
      </c>
      <c r="H20" s="521" t="str">
        <f t="shared" si="5"/>
        <v/>
      </c>
      <c r="I20" s="521" t="str">
        <f t="shared" si="5"/>
        <v/>
      </c>
      <c r="J20" s="515" t="e">
        <f t="shared" si="6"/>
        <v>#N/A</v>
      </c>
      <c r="K20" s="515" t="e">
        <f t="shared" si="7"/>
        <v>#N/A</v>
      </c>
      <c r="L20" s="515" t="e">
        <f t="shared" si="8"/>
        <v>#N/A</v>
      </c>
      <c r="M20" s="515" t="e">
        <f t="shared" si="9"/>
        <v>#N/A</v>
      </c>
      <c r="N20" s="515">
        <v>67</v>
      </c>
    </row>
    <row r="21" spans="1:14" s="514" customFormat="1" ht="15" customHeight="1" x14ac:dyDescent="0.2">
      <c r="A21" s="514">
        <v>8</v>
      </c>
      <c r="B21" s="518">
        <f>'Tabelle 2.3'!J18</f>
        <v>-2.3245417970496201</v>
      </c>
      <c r="C21" s="519">
        <f>'Tabelle 3.3'!J18</f>
        <v>-4.3209876543209873</v>
      </c>
      <c r="D21" s="520">
        <f t="shared" si="3"/>
        <v>-2.3245417970496201</v>
      </c>
      <c r="E21" s="520">
        <f t="shared" si="3"/>
        <v>-4.3209876543209873</v>
      </c>
      <c r="F21" s="515" t="str">
        <f t="shared" si="4"/>
        <v/>
      </c>
      <c r="G21" s="515" t="str">
        <f t="shared" si="4"/>
        <v/>
      </c>
      <c r="H21" s="521" t="str">
        <f t="shared" si="5"/>
        <v/>
      </c>
      <c r="I21" s="521" t="str">
        <f t="shared" si="5"/>
        <v/>
      </c>
      <c r="J21" s="515" t="e">
        <f t="shared" si="6"/>
        <v>#N/A</v>
      </c>
      <c r="K21" s="515" t="e">
        <f t="shared" si="7"/>
        <v>#N/A</v>
      </c>
      <c r="L21" s="515" t="e">
        <f t="shared" si="8"/>
        <v>#N/A</v>
      </c>
      <c r="M21" s="515" t="e">
        <f t="shared" si="9"/>
        <v>#N/A</v>
      </c>
      <c r="N21" s="515">
        <v>77</v>
      </c>
    </row>
    <row r="22" spans="1:14" s="514" customFormat="1" ht="15" customHeight="1" x14ac:dyDescent="0.2">
      <c r="A22" s="514">
        <v>9</v>
      </c>
      <c r="B22" s="518">
        <f>'Tabelle 2.3'!J19</f>
        <v>-1.5010046093842335</v>
      </c>
      <c r="C22" s="519">
        <f>'Tabelle 3.3'!J19</f>
        <v>-1.5930485155684286</v>
      </c>
      <c r="D22" s="520">
        <f t="shared" si="3"/>
        <v>-1.5010046093842335</v>
      </c>
      <c r="E22" s="520">
        <f t="shared" si="3"/>
        <v>-1.5930485155684286</v>
      </c>
      <c r="F22" s="515" t="str">
        <f t="shared" si="4"/>
        <v/>
      </c>
      <c r="G22" s="515" t="str">
        <f t="shared" si="4"/>
        <v/>
      </c>
      <c r="H22" s="521" t="str">
        <f t="shared" si="5"/>
        <v/>
      </c>
      <c r="I22" s="521" t="str">
        <f t="shared" si="5"/>
        <v/>
      </c>
      <c r="J22" s="515" t="e">
        <f t="shared" si="6"/>
        <v>#N/A</v>
      </c>
      <c r="K22" s="515" t="e">
        <f t="shared" si="7"/>
        <v>#N/A</v>
      </c>
      <c r="L22" s="515" t="e">
        <f t="shared" si="8"/>
        <v>#N/A</v>
      </c>
      <c r="M22" s="515" t="e">
        <f t="shared" si="9"/>
        <v>#N/A</v>
      </c>
      <c r="N22" s="515">
        <v>87</v>
      </c>
    </row>
    <row r="23" spans="1:14" s="514" customFormat="1" ht="15" customHeight="1" x14ac:dyDescent="0.2">
      <c r="A23" s="514">
        <v>10</v>
      </c>
      <c r="B23" s="518">
        <f>'Tabelle 2.3'!J20</f>
        <v>-4.719188767550702</v>
      </c>
      <c r="C23" s="519">
        <f>'Tabelle 3.3'!J20</f>
        <v>-3.2362459546925568</v>
      </c>
      <c r="D23" s="520">
        <f t="shared" si="3"/>
        <v>-4.719188767550702</v>
      </c>
      <c r="E23" s="520">
        <f t="shared" si="3"/>
        <v>-3.2362459546925568</v>
      </c>
      <c r="F23" s="515" t="str">
        <f t="shared" si="4"/>
        <v/>
      </c>
      <c r="G23" s="515" t="str">
        <f t="shared" si="4"/>
        <v/>
      </c>
      <c r="H23" s="521" t="str">
        <f t="shared" si="5"/>
        <v/>
      </c>
      <c r="I23" s="521" t="str">
        <f t="shared" si="5"/>
        <v/>
      </c>
      <c r="J23" s="515" t="e">
        <f t="shared" si="6"/>
        <v>#N/A</v>
      </c>
      <c r="K23" s="515" t="e">
        <f t="shared" si="7"/>
        <v>#N/A</v>
      </c>
      <c r="L23" s="515" t="e">
        <f t="shared" si="8"/>
        <v>#N/A</v>
      </c>
      <c r="M23" s="515" t="e">
        <f t="shared" si="9"/>
        <v>#N/A</v>
      </c>
      <c r="N23" s="515">
        <v>98</v>
      </c>
    </row>
    <row r="24" spans="1:14" s="514" customFormat="1" ht="15" customHeight="1" x14ac:dyDescent="0.2">
      <c r="A24" s="514">
        <v>11</v>
      </c>
      <c r="B24" s="518">
        <f>'Tabelle 2.3'!J21</f>
        <v>5.118601747815231</v>
      </c>
      <c r="C24" s="519">
        <f>'Tabelle 3.3'!J21</f>
        <v>8.1507449605609121</v>
      </c>
      <c r="D24" s="520">
        <f t="shared" si="3"/>
        <v>5.118601747815231</v>
      </c>
      <c r="E24" s="520">
        <f t="shared" si="3"/>
        <v>8.1507449605609121</v>
      </c>
      <c r="F24" s="515" t="str">
        <f t="shared" si="4"/>
        <v/>
      </c>
      <c r="G24" s="515" t="str">
        <f t="shared" si="4"/>
        <v/>
      </c>
      <c r="H24" s="521" t="str">
        <f t="shared" si="5"/>
        <v/>
      </c>
      <c r="I24" s="521" t="str">
        <f t="shared" si="5"/>
        <v/>
      </c>
      <c r="J24" s="515" t="e">
        <f t="shared" si="6"/>
        <v>#N/A</v>
      </c>
      <c r="K24" s="515" t="e">
        <f t="shared" si="7"/>
        <v>#N/A</v>
      </c>
      <c r="L24" s="515" t="e">
        <f t="shared" si="8"/>
        <v>#N/A</v>
      </c>
      <c r="M24" s="515" t="e">
        <f t="shared" si="9"/>
        <v>#N/A</v>
      </c>
      <c r="N24" s="515">
        <v>108</v>
      </c>
    </row>
    <row r="25" spans="1:14" s="514" customFormat="1" ht="15" customHeight="1" x14ac:dyDescent="0.2">
      <c r="A25" s="514">
        <v>12</v>
      </c>
      <c r="B25" s="518">
        <f>'Tabelle 2.3'!J22</f>
        <v>-5.2795031055900621</v>
      </c>
      <c r="C25" s="519">
        <f>'Tabelle 3.3'!J22</f>
        <v>-14.285714285714286</v>
      </c>
      <c r="D25" s="520">
        <f t="shared" si="3"/>
        <v>-5.2795031055900621</v>
      </c>
      <c r="E25" s="520">
        <f t="shared" si="3"/>
        <v>-14.285714285714286</v>
      </c>
      <c r="F25" s="515" t="str">
        <f t="shared" si="4"/>
        <v/>
      </c>
      <c r="G25" s="515" t="str">
        <f t="shared" si="4"/>
        <v/>
      </c>
      <c r="H25" s="521" t="str">
        <f t="shared" si="5"/>
        <v/>
      </c>
      <c r="I25" s="521" t="str">
        <f t="shared" si="5"/>
        <v/>
      </c>
      <c r="J25" s="515" t="e">
        <f t="shared" si="6"/>
        <v>#N/A</v>
      </c>
      <c r="K25" s="515" t="e">
        <f t="shared" si="7"/>
        <v>#N/A</v>
      </c>
      <c r="L25" s="515" t="e">
        <f t="shared" si="8"/>
        <v>#N/A</v>
      </c>
      <c r="M25" s="515" t="e">
        <f t="shared" si="9"/>
        <v>#N/A</v>
      </c>
      <c r="N25" s="515">
        <v>118</v>
      </c>
    </row>
    <row r="26" spans="1:14" s="514" customFormat="1" ht="15" customHeight="1" x14ac:dyDescent="0.2">
      <c r="A26" s="514">
        <v>13</v>
      </c>
      <c r="B26" s="518">
        <f>'Tabelle 2.3'!J23</f>
        <v>1.5075376884422111</v>
      </c>
      <c r="C26" s="519">
        <f>'Tabelle 3.3'!J23</f>
        <v>-10</v>
      </c>
      <c r="D26" s="520">
        <f t="shared" si="3"/>
        <v>1.5075376884422111</v>
      </c>
      <c r="E26" s="520">
        <f t="shared" si="3"/>
        <v>-10</v>
      </c>
      <c r="F26" s="515" t="str">
        <f t="shared" si="4"/>
        <v/>
      </c>
      <c r="G26" s="515" t="str">
        <f t="shared" si="4"/>
        <v/>
      </c>
      <c r="H26" s="521" t="str">
        <f t="shared" si="5"/>
        <v/>
      </c>
      <c r="I26" s="521" t="str">
        <f t="shared" si="5"/>
        <v/>
      </c>
      <c r="J26" s="515" t="e">
        <f t="shared" si="6"/>
        <v>#N/A</v>
      </c>
      <c r="K26" s="515" t="e">
        <f t="shared" si="7"/>
        <v>#N/A</v>
      </c>
      <c r="L26" s="515" t="e">
        <f t="shared" si="8"/>
        <v>#N/A</v>
      </c>
      <c r="M26" s="515" t="e">
        <f t="shared" si="9"/>
        <v>#N/A</v>
      </c>
      <c r="N26" s="515">
        <v>129</v>
      </c>
    </row>
    <row r="27" spans="1:14" s="514" customFormat="1" ht="15" customHeight="1" x14ac:dyDescent="0.2">
      <c r="A27" s="514">
        <v>14</v>
      </c>
      <c r="B27" s="518">
        <f>'Tabelle 2.3'!J24</f>
        <v>3.8088393819619117</v>
      </c>
      <c r="C27" s="519">
        <f>'Tabelle 3.3'!J24</f>
        <v>-0.96339113680154143</v>
      </c>
      <c r="D27" s="520">
        <f t="shared" si="3"/>
        <v>3.8088393819619117</v>
      </c>
      <c r="E27" s="520">
        <f t="shared" si="3"/>
        <v>-0.96339113680154143</v>
      </c>
      <c r="F27" s="515" t="str">
        <f t="shared" si="4"/>
        <v/>
      </c>
      <c r="G27" s="515" t="str">
        <f t="shared" si="4"/>
        <v/>
      </c>
      <c r="H27" s="521" t="str">
        <f t="shared" si="5"/>
        <v/>
      </c>
      <c r="I27" s="521" t="str">
        <f t="shared" si="5"/>
        <v/>
      </c>
      <c r="J27" s="515" t="e">
        <f t="shared" si="6"/>
        <v>#N/A</v>
      </c>
      <c r="K27" s="515" t="e">
        <f t="shared" si="7"/>
        <v>#N/A</v>
      </c>
      <c r="L27" s="515" t="e">
        <f t="shared" si="8"/>
        <v>#N/A</v>
      </c>
      <c r="M27" s="515" t="e">
        <f t="shared" si="9"/>
        <v>#N/A</v>
      </c>
      <c r="N27" s="515">
        <v>139</v>
      </c>
    </row>
    <row r="28" spans="1:14" s="514" customFormat="1" ht="15" customHeight="1" x14ac:dyDescent="0.2">
      <c r="A28" s="514">
        <v>15</v>
      </c>
      <c r="B28" s="518">
        <f>'Tabelle 2.3'!J25</f>
        <v>1.2900540990428631</v>
      </c>
      <c r="C28" s="519">
        <f>'Tabelle 3.3'!J25</f>
        <v>-7.3781291172595518</v>
      </c>
      <c r="D28" s="520">
        <f t="shared" si="3"/>
        <v>1.2900540990428631</v>
      </c>
      <c r="E28" s="520">
        <f t="shared" si="3"/>
        <v>-7.3781291172595518</v>
      </c>
      <c r="F28" s="515" t="str">
        <f t="shared" si="4"/>
        <v/>
      </c>
      <c r="G28" s="515" t="str">
        <f t="shared" si="4"/>
        <v/>
      </c>
      <c r="H28" s="521" t="str">
        <f t="shared" si="5"/>
        <v/>
      </c>
      <c r="I28" s="521" t="str">
        <f t="shared" si="5"/>
        <v/>
      </c>
      <c r="J28" s="515" t="e">
        <f t="shared" si="6"/>
        <v>#N/A</v>
      </c>
      <c r="K28" s="515" t="e">
        <f t="shared" si="7"/>
        <v>#N/A</v>
      </c>
      <c r="L28" s="515" t="e">
        <f t="shared" si="8"/>
        <v>#N/A</v>
      </c>
      <c r="M28" s="515" t="e">
        <f t="shared" si="9"/>
        <v>#N/A</v>
      </c>
      <c r="N28" s="515">
        <v>149</v>
      </c>
    </row>
    <row r="29" spans="1:14" s="514" customFormat="1" ht="15" customHeight="1" x14ac:dyDescent="0.2">
      <c r="A29" s="514">
        <v>16</v>
      </c>
      <c r="B29" s="518">
        <f>'Tabelle 2.3'!J26</f>
        <v>-4.1493775933609962</v>
      </c>
      <c r="C29" s="519">
        <f>'Tabelle 3.3'!J26</f>
        <v>-44.827586206896555</v>
      </c>
      <c r="D29" s="520">
        <f t="shared" si="3"/>
        <v>-4.1493775933609962</v>
      </c>
      <c r="E29" s="520">
        <f t="shared" si="3"/>
        <v>-44.827586206896555</v>
      </c>
      <c r="F29" s="515" t="str">
        <f t="shared" si="4"/>
        <v/>
      </c>
      <c r="G29" s="515" t="str">
        <f t="shared" si="4"/>
        <v/>
      </c>
      <c r="H29" s="521" t="str">
        <f t="shared" si="5"/>
        <v/>
      </c>
      <c r="I29" s="521" t="str">
        <f t="shared" si="5"/>
        <v/>
      </c>
      <c r="J29" s="515" t="e">
        <f t="shared" si="6"/>
        <v>#N/A</v>
      </c>
      <c r="K29" s="515" t="e">
        <f t="shared" si="7"/>
        <v>#N/A</v>
      </c>
      <c r="L29" s="515" t="e">
        <f t="shared" si="8"/>
        <v>#N/A</v>
      </c>
      <c r="M29" s="515" t="e">
        <f t="shared" si="9"/>
        <v>#N/A</v>
      </c>
      <c r="N29" s="515">
        <v>160</v>
      </c>
    </row>
    <row r="30" spans="1:14" s="514" customFormat="1" ht="15" customHeight="1" x14ac:dyDescent="0.2">
      <c r="A30" s="514">
        <v>17</v>
      </c>
      <c r="B30" s="518">
        <f>'Tabelle 2.3'!J27</f>
        <v>9.8643649815043158E-2</v>
      </c>
      <c r="C30" s="519">
        <f>'Tabelle 3.3'!J27</f>
        <v>-11.258278145695364</v>
      </c>
      <c r="D30" s="520">
        <f t="shared" si="3"/>
        <v>9.8643649815043158E-2</v>
      </c>
      <c r="E30" s="520">
        <f t="shared" si="3"/>
        <v>-11.258278145695364</v>
      </c>
      <c r="F30" s="515" t="str">
        <f t="shared" si="4"/>
        <v/>
      </c>
      <c r="G30" s="515" t="str">
        <f t="shared" si="4"/>
        <v/>
      </c>
      <c r="H30" s="521" t="str">
        <f t="shared" si="5"/>
        <v/>
      </c>
      <c r="I30" s="521" t="str">
        <f t="shared" si="5"/>
        <v/>
      </c>
      <c r="J30" s="515" t="e">
        <f t="shared" si="6"/>
        <v>#N/A</v>
      </c>
      <c r="K30" s="515" t="e">
        <f t="shared" si="7"/>
        <v>#N/A</v>
      </c>
      <c r="L30" s="515" t="e">
        <f t="shared" si="8"/>
        <v>#N/A</v>
      </c>
      <c r="M30" s="515" t="e">
        <f t="shared" si="9"/>
        <v>#N/A</v>
      </c>
      <c r="N30" s="515">
        <v>170</v>
      </c>
    </row>
    <row r="31" spans="1:14" s="514" customFormat="1" ht="15" customHeight="1" x14ac:dyDescent="0.2">
      <c r="A31" s="514">
        <v>18</v>
      </c>
      <c r="B31" s="518">
        <f>'Tabelle 2.3'!J28</f>
        <v>-2.5041050903119868</v>
      </c>
      <c r="C31" s="519">
        <f>'Tabelle 3.3'!J28</f>
        <v>12.096774193548388</v>
      </c>
      <c r="D31" s="520">
        <f t="shared" si="3"/>
        <v>-2.5041050903119868</v>
      </c>
      <c r="E31" s="520">
        <f t="shared" si="3"/>
        <v>12.096774193548388</v>
      </c>
      <c r="F31" s="515" t="str">
        <f t="shared" si="4"/>
        <v/>
      </c>
      <c r="G31" s="515" t="str">
        <f t="shared" si="4"/>
        <v/>
      </c>
      <c r="H31" s="521" t="str">
        <f t="shared" si="5"/>
        <v/>
      </c>
      <c r="I31" s="521" t="str">
        <f t="shared" si="5"/>
        <v/>
      </c>
      <c r="J31" s="515" t="e">
        <f t="shared" si="6"/>
        <v>#N/A</v>
      </c>
      <c r="K31" s="515" t="e">
        <f t="shared" si="7"/>
        <v>#N/A</v>
      </c>
      <c r="L31" s="515" t="e">
        <f t="shared" si="8"/>
        <v>#N/A</v>
      </c>
      <c r="M31" s="515" t="e">
        <f t="shared" si="9"/>
        <v>#N/A</v>
      </c>
      <c r="N31" s="515">
        <v>180</v>
      </c>
    </row>
    <row r="32" spans="1:14" s="514" customFormat="1" ht="15" customHeight="1" x14ac:dyDescent="0.2">
      <c r="A32" s="514">
        <v>19</v>
      </c>
      <c r="B32" s="518">
        <f>'Tabelle 2.3'!J29</f>
        <v>4.0192926045016078E-2</v>
      </c>
      <c r="C32" s="519">
        <f>'Tabelle 3.3'!J29</f>
        <v>-1.1764705882352942</v>
      </c>
      <c r="D32" s="520">
        <f t="shared" si="3"/>
        <v>4.0192926045016078E-2</v>
      </c>
      <c r="E32" s="520">
        <f t="shared" si="3"/>
        <v>-1.1764705882352942</v>
      </c>
      <c r="F32" s="515" t="str">
        <f t="shared" si="4"/>
        <v/>
      </c>
      <c r="G32" s="515" t="str">
        <f t="shared" si="4"/>
        <v/>
      </c>
      <c r="H32" s="521" t="str">
        <f t="shared" si="5"/>
        <v/>
      </c>
      <c r="I32" s="521" t="str">
        <f t="shared" si="5"/>
        <v/>
      </c>
      <c r="J32" s="515" t="e">
        <f t="shared" si="6"/>
        <v>#N/A</v>
      </c>
      <c r="K32" s="515" t="e">
        <f t="shared" si="7"/>
        <v>#N/A</v>
      </c>
      <c r="L32" s="515" t="e">
        <f t="shared" si="8"/>
        <v>#N/A</v>
      </c>
      <c r="M32" s="515" t="e">
        <f t="shared" si="9"/>
        <v>#N/A</v>
      </c>
      <c r="N32" s="515">
        <v>191</v>
      </c>
    </row>
    <row r="33" spans="1:14" s="514" customFormat="1" ht="15" customHeight="1" x14ac:dyDescent="0.2">
      <c r="A33" s="514">
        <v>20</v>
      </c>
      <c r="B33" s="518">
        <f>'Tabelle 2.3'!J30</f>
        <v>-0.12221950623319482</v>
      </c>
      <c r="C33" s="519">
        <f>'Tabelle 3.3'!J30</f>
        <v>-2.2222222222222223</v>
      </c>
      <c r="D33" s="520">
        <f t="shared" si="3"/>
        <v>-0.12221950623319482</v>
      </c>
      <c r="E33" s="520">
        <f t="shared" si="3"/>
        <v>-2.2222222222222223</v>
      </c>
      <c r="F33" s="515" t="str">
        <f t="shared" si="4"/>
        <v/>
      </c>
      <c r="G33" s="515" t="str">
        <f t="shared" si="4"/>
        <v/>
      </c>
      <c r="H33" s="521" t="str">
        <f t="shared" si="5"/>
        <v/>
      </c>
      <c r="I33" s="521" t="str">
        <f t="shared" si="5"/>
        <v/>
      </c>
      <c r="J33" s="515" t="e">
        <f t="shared" si="6"/>
        <v>#N/A</v>
      </c>
      <c r="K33" s="515" t="e">
        <f t="shared" si="7"/>
        <v>#N/A</v>
      </c>
      <c r="L33" s="515" t="e">
        <f t="shared" si="8"/>
        <v>#N/A</v>
      </c>
      <c r="M33" s="515" t="e">
        <f t="shared" si="9"/>
        <v>#N/A</v>
      </c>
      <c r="N33" s="515">
        <v>201</v>
      </c>
    </row>
    <row r="34" spans="1:14" s="514" customFormat="1" ht="15" customHeight="1" x14ac:dyDescent="0.2">
      <c r="A34" s="514">
        <v>21</v>
      </c>
      <c r="B34" s="518">
        <f>'Tabelle 2.3'!J31</f>
        <v>6.439628482972136</v>
      </c>
      <c r="C34" s="519">
        <f>'Tabelle 3.3'!J31</f>
        <v>-5.7598039215686274</v>
      </c>
      <c r="D34" s="520">
        <f t="shared" si="3"/>
        <v>6.439628482972136</v>
      </c>
      <c r="E34" s="520">
        <f t="shared" si="3"/>
        <v>-5.7598039215686274</v>
      </c>
      <c r="F34" s="515" t="str">
        <f t="shared" si="4"/>
        <v/>
      </c>
      <c r="G34" s="515" t="str">
        <f t="shared" si="4"/>
        <v/>
      </c>
      <c r="H34" s="521" t="str">
        <f t="shared" si="5"/>
        <v/>
      </c>
      <c r="I34" s="521" t="str">
        <f t="shared" si="5"/>
        <v/>
      </c>
      <c r="J34" s="515" t="e">
        <f t="shared" si="6"/>
        <v>#N/A</v>
      </c>
      <c r="K34" s="515" t="e">
        <f t="shared" si="7"/>
        <v>#N/A</v>
      </c>
      <c r="L34" s="515" t="e">
        <f t="shared" si="8"/>
        <v>#N/A</v>
      </c>
      <c r="M34" s="515" t="e">
        <f t="shared" si="9"/>
        <v>#N/A</v>
      </c>
      <c r="N34" s="515">
        <v>211</v>
      </c>
    </row>
    <row r="35" spans="1:14" s="514" customFormat="1" ht="15" customHeight="1" x14ac:dyDescent="0.2">
      <c r="A35" s="514">
        <v>22</v>
      </c>
      <c r="B35" s="518">
        <f>'Tabelle 2.3'!J32</f>
        <v>0</v>
      </c>
      <c r="C35" s="519">
        <f>'Tabelle 3.3'!J32</f>
        <v>0</v>
      </c>
      <c r="D35" s="520">
        <f t="shared" si="3"/>
        <v>0</v>
      </c>
      <c r="E35" s="520">
        <f t="shared" si="3"/>
        <v>0</v>
      </c>
      <c r="F35" s="515" t="str">
        <f t="shared" si="4"/>
        <v/>
      </c>
      <c r="G35" s="515" t="str">
        <f t="shared" si="4"/>
        <v/>
      </c>
      <c r="H35" s="521" t="str">
        <f t="shared" si="5"/>
        <v/>
      </c>
      <c r="I35" s="521" t="str">
        <f t="shared" si="5"/>
        <v/>
      </c>
      <c r="J35" s="515" t="e">
        <f t="shared" si="6"/>
        <v>#N/A</v>
      </c>
      <c r="K35" s="515" t="e">
        <f t="shared" si="7"/>
        <v>#N/A</v>
      </c>
      <c r="L35" s="515" t="e">
        <f t="shared" si="8"/>
        <v>#N/A</v>
      </c>
      <c r="M35" s="515" t="e">
        <f t="shared" si="9"/>
        <v>#N/A</v>
      </c>
      <c r="N35" s="515">
        <v>222</v>
      </c>
    </row>
    <row r="36" spans="1:14" s="514" customFormat="1" ht="15" customHeight="1" x14ac:dyDescent="0.2">
      <c r="A36" s="514">
        <v>23</v>
      </c>
      <c r="B36" s="518"/>
      <c r="C36" s="519"/>
      <c r="D36" s="520">
        <f t="shared" si="3"/>
        <v>0</v>
      </c>
      <c r="E36" s="520">
        <f t="shared" si="3"/>
        <v>0</v>
      </c>
      <c r="F36" s="515" t="str">
        <f t="shared" si="4"/>
        <v/>
      </c>
      <c r="G36" s="515" t="str">
        <f t="shared" si="4"/>
        <v/>
      </c>
      <c r="H36" s="521" t="str">
        <f t="shared" si="5"/>
        <v/>
      </c>
      <c r="I36" s="521" t="str">
        <f t="shared" si="5"/>
        <v/>
      </c>
      <c r="J36" s="515" t="e">
        <f t="shared" si="6"/>
        <v>#N/A</v>
      </c>
      <c r="K36" s="515" t="e">
        <f t="shared" si="7"/>
        <v>#N/A</v>
      </c>
      <c r="L36" s="515" t="e">
        <f t="shared" si="8"/>
        <v>#N/A</v>
      </c>
      <c r="M36" s="515" t="e">
        <f t="shared" si="9"/>
        <v>#N/A</v>
      </c>
      <c r="N36" s="515">
        <v>232</v>
      </c>
    </row>
    <row r="37" spans="1:14" s="514" customFormat="1" ht="15" customHeight="1" x14ac:dyDescent="0.2">
      <c r="A37" s="514">
        <v>24</v>
      </c>
      <c r="B37" s="518">
        <f>'Tabelle 2.3'!J34</f>
        <v>-0.27985074626865669</v>
      </c>
      <c r="C37" s="519">
        <f>'Tabelle 3.3'!J34</f>
        <v>-7.1129707112970708</v>
      </c>
      <c r="D37" s="520">
        <f t="shared" si="3"/>
        <v>-0.27985074626865669</v>
      </c>
      <c r="E37" s="520">
        <f t="shared" si="3"/>
        <v>-7.1129707112970708</v>
      </c>
      <c r="F37" s="515" t="str">
        <f t="shared" si="4"/>
        <v/>
      </c>
      <c r="G37" s="515" t="str">
        <f t="shared" si="4"/>
        <v/>
      </c>
      <c r="H37" s="521" t="str">
        <f t="shared" si="5"/>
        <v/>
      </c>
      <c r="I37" s="521" t="str">
        <f t="shared" si="5"/>
        <v/>
      </c>
      <c r="J37" s="515" t="e">
        <f t="shared" si="6"/>
        <v>#N/A</v>
      </c>
      <c r="K37" s="515" t="e">
        <f t="shared" si="7"/>
        <v>#N/A</v>
      </c>
      <c r="L37" s="515" t="e">
        <f t="shared" si="8"/>
        <v>#N/A</v>
      </c>
      <c r="M37" s="515" t="e">
        <f t="shared" si="9"/>
        <v>#N/A</v>
      </c>
      <c r="N37" s="515">
        <v>242</v>
      </c>
    </row>
    <row r="38" spans="1:14" s="514" customFormat="1" ht="15" customHeight="1" x14ac:dyDescent="0.2">
      <c r="A38" s="514">
        <v>25</v>
      </c>
      <c r="B38" s="518">
        <f>'Tabelle 2.3'!J35</f>
        <v>-1.8991358687692232</v>
      </c>
      <c r="C38" s="519">
        <f>'Tabelle 3.3'!J35</f>
        <v>-5.2823315118397085</v>
      </c>
      <c r="D38" s="520">
        <f t="shared" si="3"/>
        <v>-1.8991358687692232</v>
      </c>
      <c r="E38" s="520">
        <f t="shared" si="3"/>
        <v>-5.2823315118397085</v>
      </c>
      <c r="F38" s="515" t="str">
        <f t="shared" si="4"/>
        <v/>
      </c>
      <c r="G38" s="515" t="str">
        <f t="shared" si="4"/>
        <v/>
      </c>
      <c r="H38" s="521" t="str">
        <f t="shared" si="5"/>
        <v/>
      </c>
      <c r="I38" s="521" t="str">
        <f t="shared" si="5"/>
        <v/>
      </c>
      <c r="J38" s="515" t="e">
        <f t="shared" si="6"/>
        <v>#N/A</v>
      </c>
      <c r="K38" s="515" t="e">
        <f t="shared" si="7"/>
        <v>#N/A</v>
      </c>
      <c r="L38" s="515" t="e">
        <f t="shared" si="8"/>
        <v>#N/A</v>
      </c>
      <c r="M38" s="515" t="e">
        <f t="shared" si="9"/>
        <v>#N/A</v>
      </c>
      <c r="N38" s="515">
        <v>253</v>
      </c>
    </row>
    <row r="39" spans="1:14" s="514" customFormat="1" ht="15" customHeight="1" x14ac:dyDescent="0.2">
      <c r="A39" s="514">
        <v>26</v>
      </c>
      <c r="B39" s="518">
        <f>'Tabelle 2.3'!J36</f>
        <v>-0.13208136211906535</v>
      </c>
      <c r="C39" s="519">
        <f>'Tabelle 3.3'!J36</f>
        <v>-1.4570179698882952</v>
      </c>
      <c r="D39" s="520">
        <f t="shared" si="3"/>
        <v>-0.13208136211906535</v>
      </c>
      <c r="E39" s="520">
        <f t="shared" si="3"/>
        <v>-1.4570179698882952</v>
      </c>
      <c r="F39" s="515" t="str">
        <f t="shared" si="4"/>
        <v/>
      </c>
      <c r="G39" s="515" t="str">
        <f t="shared" si="4"/>
        <v/>
      </c>
      <c r="H39" s="521" t="str">
        <f t="shared" si="5"/>
        <v/>
      </c>
      <c r="I39" s="521" t="str">
        <f t="shared" si="5"/>
        <v/>
      </c>
      <c r="J39" s="515" t="e">
        <f t="shared" si="6"/>
        <v>#N/A</v>
      </c>
      <c r="K39" s="515" t="e">
        <f t="shared" si="7"/>
        <v>#N/A</v>
      </c>
      <c r="L39" s="515" t="e">
        <f t="shared" si="8"/>
        <v>#N/A</v>
      </c>
      <c r="M39" s="515" t="e">
        <f t="shared" si="9"/>
        <v>#N/A</v>
      </c>
      <c r="N39" s="515">
        <v>263</v>
      </c>
    </row>
    <row r="40" spans="1:14" s="514" customFormat="1" ht="15" customHeight="1" x14ac:dyDescent="0.2">
      <c r="A40" s="514">
        <v>27</v>
      </c>
      <c r="B40" s="518" t="e">
        <f>'Tabelle 2.3'!#REF!</f>
        <v>#REF!</v>
      </c>
      <c r="C40" s="519" t="e">
        <f>'Tabelle 3.3'!#REF!</f>
        <v>#REF!</v>
      </c>
      <c r="D40" s="520" t="e">
        <f t="shared" si="3"/>
        <v>#REF!</v>
      </c>
      <c r="E40" s="520" t="e">
        <f t="shared" si="3"/>
        <v>#REF!</v>
      </c>
      <c r="F40" s="515" t="str">
        <f t="shared" si="4"/>
        <v/>
      </c>
      <c r="G40" s="515" t="str">
        <f t="shared" si="4"/>
        <v/>
      </c>
      <c r="H40" s="521" t="e">
        <f t="shared" si="5"/>
        <v>#REF!</v>
      </c>
      <c r="I40" s="521" t="e">
        <f t="shared" si="5"/>
        <v>#REF!</v>
      </c>
      <c r="J40" s="515" t="e">
        <f t="shared" si="6"/>
        <v>#REF!</v>
      </c>
      <c r="K40" s="515" t="e">
        <f t="shared" si="7"/>
        <v>#REF!</v>
      </c>
      <c r="L40" s="515" t="e">
        <f t="shared" si="8"/>
        <v>#REF!</v>
      </c>
      <c r="M40" s="515" t="e">
        <f t="shared" si="9"/>
        <v>#REF!</v>
      </c>
      <c r="N40" s="515">
        <v>273</v>
      </c>
    </row>
    <row r="41" spans="1:14" s="514" customFormat="1" ht="15" customHeight="1" x14ac:dyDescent="0.2">
      <c r="A41" s="514">
        <v>28</v>
      </c>
      <c r="B41" s="518" t="e">
        <f>'Tabelle 2.3'!#REF!</f>
        <v>#REF!</v>
      </c>
      <c r="C41" s="519" t="e">
        <f>'Tabelle 3.3'!#REF!</f>
        <v>#REF!</v>
      </c>
      <c r="D41" s="520" t="e">
        <f t="shared" si="3"/>
        <v>#REF!</v>
      </c>
      <c r="E41" s="520" t="e">
        <f t="shared" si="3"/>
        <v>#REF!</v>
      </c>
      <c r="F41" s="515" t="str">
        <f t="shared" si="4"/>
        <v/>
      </c>
      <c r="G41" s="515" t="str">
        <f t="shared" si="4"/>
        <v/>
      </c>
      <c r="H41" s="521" t="e">
        <f t="shared" si="5"/>
        <v>#REF!</v>
      </c>
      <c r="I41" s="521" t="e">
        <f t="shared" si="5"/>
        <v>#REF!</v>
      </c>
      <c r="J41" s="515" t="e">
        <f t="shared" si="6"/>
        <v>#REF!</v>
      </c>
      <c r="K41" s="515" t="e">
        <f t="shared" si="7"/>
        <v>#REF!</v>
      </c>
      <c r="L41" s="515" t="e">
        <f t="shared" si="8"/>
        <v>#REF!</v>
      </c>
      <c r="M41" s="515" t="e">
        <f t="shared" si="9"/>
        <v>#REF!</v>
      </c>
      <c r="N41" s="515">
        <v>284</v>
      </c>
    </row>
    <row r="42" spans="1:14" s="514" customFormat="1" ht="15" customHeight="1" x14ac:dyDescent="0.2">
      <c r="A42" s="514">
        <v>29</v>
      </c>
      <c r="B42" s="518" t="e">
        <f>'Tabelle 2.3'!#REF!</f>
        <v>#REF!</v>
      </c>
      <c r="C42" s="519" t="e">
        <f>'Tabelle 3.3'!#REF!</f>
        <v>#REF!</v>
      </c>
      <c r="D42" s="520" t="e">
        <f t="shared" si="3"/>
        <v>#REF!</v>
      </c>
      <c r="E42" s="520" t="e">
        <f t="shared" si="3"/>
        <v>#REF!</v>
      </c>
      <c r="F42" s="515" t="str">
        <f t="shared" si="4"/>
        <v/>
      </c>
      <c r="G42" s="515" t="str">
        <f t="shared" si="4"/>
        <v/>
      </c>
      <c r="H42" s="521" t="e">
        <f t="shared" si="5"/>
        <v>#REF!</v>
      </c>
      <c r="I42" s="521" t="e">
        <f t="shared" si="5"/>
        <v>#REF!</v>
      </c>
      <c r="J42" s="515" t="e">
        <f t="shared" si="6"/>
        <v>#REF!</v>
      </c>
      <c r="K42" s="515" t="e">
        <f t="shared" si="7"/>
        <v>#REF!</v>
      </c>
      <c r="L42" s="515" t="e">
        <f t="shared" si="8"/>
        <v>#REF!</v>
      </c>
      <c r="M42" s="515" t="e">
        <f t="shared" si="9"/>
        <v>#REF!</v>
      </c>
      <c r="N42" s="515">
        <v>294</v>
      </c>
    </row>
    <row r="43" spans="1:14" s="514" customFormat="1" ht="15" customHeight="1" x14ac:dyDescent="0.2">
      <c r="A43" s="514">
        <v>30</v>
      </c>
      <c r="B43" s="518" t="e">
        <f>'Tabelle 2.3'!#REF!</f>
        <v>#REF!</v>
      </c>
      <c r="C43" s="519" t="e">
        <f>'Tabelle 3.3'!#REF!</f>
        <v>#REF!</v>
      </c>
      <c r="D43" s="520" t="e">
        <f t="shared" si="3"/>
        <v>#REF!</v>
      </c>
      <c r="E43" s="520" t="e">
        <f t="shared" si="3"/>
        <v>#REF!</v>
      </c>
      <c r="F43" s="515" t="str">
        <f t="shared" si="4"/>
        <v/>
      </c>
      <c r="G43" s="515" t="str">
        <f t="shared" si="4"/>
        <v/>
      </c>
      <c r="H43" s="521" t="e">
        <f t="shared" si="5"/>
        <v>#REF!</v>
      </c>
      <c r="I43" s="521" t="e">
        <f t="shared" si="5"/>
        <v>#REF!</v>
      </c>
      <c r="J43" s="515" t="e">
        <f t="shared" si="6"/>
        <v>#REF!</v>
      </c>
      <c r="K43" s="515" t="e">
        <f t="shared" si="7"/>
        <v>#REF!</v>
      </c>
      <c r="L43" s="515" t="e">
        <f t="shared" si="8"/>
        <v>#REF!</v>
      </c>
      <c r="M43" s="515" t="e">
        <f t="shared" si="9"/>
        <v>#REF!</v>
      </c>
      <c r="N43" s="515">
        <v>304</v>
      </c>
    </row>
    <row r="44" spans="1:14" s="514" customFormat="1" ht="15" customHeight="1" x14ac:dyDescent="0.2">
      <c r="A44" s="514">
        <v>31</v>
      </c>
      <c r="B44" s="518" t="e">
        <f>'Tabelle 2.3'!#REF!</f>
        <v>#REF!</v>
      </c>
      <c r="C44" s="519" t="e">
        <f>'Tabelle 3.3'!#REF!</f>
        <v>#REF!</v>
      </c>
      <c r="D44" s="520" t="e">
        <f t="shared" si="3"/>
        <v>#REF!</v>
      </c>
      <c r="E44" s="520" t="e">
        <f t="shared" si="3"/>
        <v>#REF!</v>
      </c>
      <c r="F44" s="515" t="str">
        <f t="shared" si="4"/>
        <v/>
      </c>
      <c r="G44" s="515" t="str">
        <f t="shared" si="4"/>
        <v/>
      </c>
      <c r="H44" s="521" t="e">
        <f t="shared" si="5"/>
        <v>#REF!</v>
      </c>
      <c r="I44" s="521" t="e">
        <f t="shared" si="5"/>
        <v>#REF!</v>
      </c>
      <c r="J44" s="515" t="e">
        <f t="shared" si="6"/>
        <v>#REF!</v>
      </c>
      <c r="K44" s="515" t="e">
        <f t="shared" si="7"/>
        <v>#REF!</v>
      </c>
      <c r="L44" s="515" t="e">
        <f t="shared" si="8"/>
        <v>#REF!</v>
      </c>
      <c r="M44" s="515" t="e">
        <f t="shared" si="9"/>
        <v>#REF!</v>
      </c>
      <c r="N44" s="515">
        <v>315</v>
      </c>
    </row>
    <row r="45" spans="1:14" s="514" customFormat="1" ht="15" customHeight="1" x14ac:dyDescent="0.2">
      <c r="A45" s="514">
        <v>32</v>
      </c>
      <c r="B45" s="518">
        <f>'Tabelle 2.3'!J36</f>
        <v>-0.13208136211906535</v>
      </c>
      <c r="C45" s="519">
        <f>'Tabelle 3.3'!J36</f>
        <v>-1.4570179698882952</v>
      </c>
      <c r="D45" s="520">
        <f t="shared" si="3"/>
        <v>-0.13208136211906535</v>
      </c>
      <c r="E45" s="520">
        <f t="shared" si="3"/>
        <v>-1.4570179698882952</v>
      </c>
      <c r="F45" s="515" t="str">
        <f t="shared" si="4"/>
        <v/>
      </c>
      <c r="G45" s="515" t="str">
        <f t="shared" si="4"/>
        <v/>
      </c>
      <c r="H45" s="521" t="str">
        <f t="shared" si="5"/>
        <v/>
      </c>
      <c r="I45" s="521" t="str">
        <f t="shared" si="5"/>
        <v/>
      </c>
      <c r="J45" s="515" t="e">
        <f t="shared" si="6"/>
        <v>#N/A</v>
      </c>
      <c r="K45" s="515" t="e">
        <f t="shared" si="7"/>
        <v>#N/A</v>
      </c>
      <c r="L45" s="515" t="e">
        <f t="shared" si="8"/>
        <v>#N/A</v>
      </c>
      <c r="M45" s="515" t="e">
        <f t="shared" si="9"/>
        <v>#N/A</v>
      </c>
      <c r="N45" s="515">
        <v>325</v>
      </c>
    </row>
    <row r="46" spans="1:14" s="514" customFormat="1" ht="15" customHeight="1" x14ac:dyDescent="0.2">
      <c r="E46" s="515"/>
      <c r="F46" s="515"/>
      <c r="G46" s="515"/>
      <c r="H46" s="515"/>
      <c r="I46" s="515"/>
      <c r="J46" s="515"/>
      <c r="K46" s="515"/>
      <c r="L46" s="515"/>
      <c r="M46" s="515"/>
      <c r="N46" s="515"/>
    </row>
    <row r="47" spans="1:14" s="514" customFormat="1" ht="15" customHeight="1" x14ac:dyDescent="0.2">
      <c r="D47" s="522"/>
      <c r="E47" s="515"/>
      <c r="F47" s="515"/>
      <c r="G47" s="515"/>
      <c r="H47" s="515"/>
      <c r="I47" s="515"/>
      <c r="J47" s="515"/>
      <c r="K47" s="515"/>
      <c r="L47" s="515"/>
      <c r="M47" s="515"/>
      <c r="N47" s="515"/>
    </row>
    <row r="48" spans="1:14" s="514" customFormat="1" ht="15" customHeight="1" x14ac:dyDescent="0.2">
      <c r="A48" s="516" t="s">
        <v>481</v>
      </c>
      <c r="E48" s="515"/>
      <c r="F48" s="515"/>
      <c r="G48" s="515"/>
      <c r="H48" s="515"/>
      <c r="I48" s="515"/>
      <c r="J48" s="515"/>
      <c r="K48" s="515"/>
      <c r="L48" s="515"/>
      <c r="M48" s="515"/>
      <c r="N48" s="515"/>
    </row>
    <row r="49" spans="1:14" ht="15" customHeight="1" x14ac:dyDescent="0.2">
      <c r="A49" s="698" t="s">
        <v>482</v>
      </c>
      <c r="B49" s="699" t="s">
        <v>103</v>
      </c>
      <c r="C49" s="699"/>
      <c r="D49" s="699"/>
      <c r="E49" s="700" t="s">
        <v>483</v>
      </c>
      <c r="F49" s="700"/>
      <c r="G49" s="700"/>
      <c r="H49" s="701" t="s">
        <v>484</v>
      </c>
      <c r="I49" s="702" t="s">
        <v>485</v>
      </c>
      <c r="J49" s="702"/>
      <c r="K49" s="702"/>
      <c r="L49" s="523" t="s">
        <v>486</v>
      </c>
      <c r="M49" s="461"/>
      <c r="N49" s="453"/>
    </row>
    <row r="50" spans="1:14" ht="39.950000000000003" customHeight="1" x14ac:dyDescent="0.2">
      <c r="A50" s="698"/>
      <c r="B50" s="524" t="s">
        <v>469</v>
      </c>
      <c r="C50" s="524" t="s">
        <v>121</v>
      </c>
      <c r="D50" s="524" t="s">
        <v>122</v>
      </c>
      <c r="E50" s="524" t="s">
        <v>469</v>
      </c>
      <c r="F50" s="524" t="s">
        <v>121</v>
      </c>
      <c r="G50" s="524" t="s">
        <v>122</v>
      </c>
      <c r="H50" s="701"/>
      <c r="I50" s="524" t="s">
        <v>469</v>
      </c>
      <c r="J50" s="524" t="s">
        <v>121</v>
      </c>
      <c r="K50" s="524" t="s">
        <v>122</v>
      </c>
      <c r="L50" s="524" t="s">
        <v>487</v>
      </c>
      <c r="M50" s="524"/>
      <c r="N50" s="524"/>
    </row>
    <row r="51" spans="1:14" ht="15" customHeight="1" x14ac:dyDescent="0.2">
      <c r="A51" s="525">
        <v>41426</v>
      </c>
      <c r="B51" s="526">
        <v>61204</v>
      </c>
      <c r="C51" s="526">
        <v>7207</v>
      </c>
      <c r="D51" s="526">
        <v>1604</v>
      </c>
      <c r="E51" s="527">
        <f>IF($A$51=37802,IF(COUNTBLANK(B$51:B$70)&gt;0,#N/A,B51/B$51*100),IF(COUNTBLANK(B$51:B$75)&gt;0,#N/A,B51/B$51*100))</f>
        <v>100</v>
      </c>
      <c r="F51" s="527">
        <f>IF($A$51=37802,IF(COUNTBLANK(C$51:C$70)&gt;0,#N/A,C51/C$51*100),IF(COUNTBLANK(C$51:C$75)&gt;0,#N/A,C51/C$51*100))</f>
        <v>100</v>
      </c>
      <c r="G51" s="527">
        <f>IF($A$51=37802,IF(COUNTBLANK(D$51:D$70)&gt;0,#N/A,D51/D$51*100),IF(COUNTBLANK(D$51:D$75)&gt;0,#N/A,D51/D$51*100))</f>
        <v>100</v>
      </c>
      <c r="H51" s="528">
        <f>IF(ISERROR(L51)=TRUE,IF(MONTH(A51)=MONTH(MAX(A$51:A$75)),A51,""),"")</f>
        <v>41426</v>
      </c>
      <c r="I51" s="527">
        <f>IF($H51&lt;&gt;"",E51,"")</f>
        <v>100</v>
      </c>
      <c r="J51" s="527">
        <f>IF($H51&lt;&gt;"",F51,"")</f>
        <v>100</v>
      </c>
      <c r="K51" s="527">
        <f t="shared" ref="J51:K66" si="10">IF($H51&lt;&gt;"",G51,"")</f>
        <v>100</v>
      </c>
      <c r="L51" s="527" t="e">
        <f>IF(A$51=37802,IF(AND(COUNTBLANK(B$51:B$70)&lt;&gt;0,COUNTBLANK(C$51:C$70)&lt;&gt;0,COUNTBLANK(D$51:D$70)&lt;&gt;0),135,#N/A),IF(AND(COUNTBLANK(B$51:B$75)&lt;&gt;0,COUNTBLANK(C$51:C$75)&lt;&gt;0,COUNTBLANK(D$51:D$75)&lt;&gt;0),135,#N/A))</f>
        <v>#N/A</v>
      </c>
    </row>
    <row r="52" spans="1:14" ht="15" customHeight="1" x14ac:dyDescent="0.2">
      <c r="A52" s="525">
        <v>41518</v>
      </c>
      <c r="B52" s="526">
        <v>62071</v>
      </c>
      <c r="C52" s="526">
        <v>7047</v>
      </c>
      <c r="D52" s="526">
        <v>1655</v>
      </c>
      <c r="E52" s="527">
        <f t="shared" ref="E52:G70" si="11">IF($A$51=37802,IF(COUNTBLANK(B$51:B$70)&gt;0,#N/A,B52/B$51*100),IF(COUNTBLANK(B$51:B$75)&gt;0,#N/A,B52/B$51*100))</f>
        <v>101.41657408012547</v>
      </c>
      <c r="F52" s="527">
        <f t="shared" si="11"/>
        <v>97.779936173164984</v>
      </c>
      <c r="G52" s="527">
        <f t="shared" si="11"/>
        <v>103.17955112219452</v>
      </c>
      <c r="H52" s="528" t="str">
        <f>IF(ISERROR(L52)=TRUE,IF(MONTH(A52)=MONTH(MAX(A$51:A$75)),A52,""),"")</f>
        <v/>
      </c>
      <c r="I52" s="527" t="str">
        <f t="shared" ref="I52:K75" si="12">IF($H52&lt;&gt;"",E52,"")</f>
        <v/>
      </c>
      <c r="J52" s="527" t="str">
        <f t="shared" si="10"/>
        <v/>
      </c>
      <c r="K52" s="527" t="str">
        <f t="shared" si="10"/>
        <v/>
      </c>
      <c r="L52" s="527" t="e">
        <f t="shared" ref="L52:L75" si="13">IF(A$51=37802,IF(AND(COUNTBLANK(B$51:B$70)&lt;&gt;0,COUNTBLANK(C$51:C$70)&lt;&gt;0,COUNTBLANK(D$51:D$70)&lt;&gt;0),135,#N/A),IF(AND(COUNTBLANK(B$51:B$75)&lt;&gt;0,COUNTBLANK(C$51:C$75)&lt;&gt;0,COUNTBLANK(D$51:D$75)&lt;&gt;0),135,#N/A))</f>
        <v>#N/A</v>
      </c>
    </row>
    <row r="53" spans="1:14" ht="15" customHeight="1" x14ac:dyDescent="0.2">
      <c r="A53" s="525">
        <v>41609</v>
      </c>
      <c r="B53" s="526">
        <v>61000</v>
      </c>
      <c r="C53" s="526">
        <v>7068</v>
      </c>
      <c r="D53" s="526">
        <v>1651</v>
      </c>
      <c r="E53" s="527">
        <f t="shared" si="11"/>
        <v>99.666688451735183</v>
      </c>
      <c r="F53" s="527">
        <f t="shared" si="11"/>
        <v>98.071319550437082</v>
      </c>
      <c r="G53" s="527">
        <f t="shared" si="11"/>
        <v>102.93017456359101</v>
      </c>
      <c r="H53" s="528" t="str">
        <f>IF(ISERROR(L53)=TRUE,IF(MONTH(A53)=MONTH(MAX(A$51:A$75)),A53,""),"")</f>
        <v/>
      </c>
      <c r="I53" s="527" t="str">
        <f t="shared" si="12"/>
        <v/>
      </c>
      <c r="J53" s="527" t="str">
        <f t="shared" si="10"/>
        <v/>
      </c>
      <c r="K53" s="527" t="str">
        <f t="shared" si="10"/>
        <v/>
      </c>
      <c r="L53" s="527" t="e">
        <f t="shared" si="13"/>
        <v>#N/A</v>
      </c>
    </row>
    <row r="54" spans="1:14" ht="15" customHeight="1" x14ac:dyDescent="0.2">
      <c r="A54" s="525">
        <v>41699</v>
      </c>
      <c r="B54" s="526">
        <v>61063</v>
      </c>
      <c r="C54" s="526">
        <v>6905</v>
      </c>
      <c r="D54" s="526">
        <v>1628</v>
      </c>
      <c r="E54" s="527">
        <f t="shared" si="11"/>
        <v>99.769622900464014</v>
      </c>
      <c r="F54" s="527">
        <f t="shared" si="11"/>
        <v>95.809629526848894</v>
      </c>
      <c r="G54" s="527">
        <f t="shared" si="11"/>
        <v>101.49625935162095</v>
      </c>
      <c r="H54" s="528" t="str">
        <f>IF(ISERROR(L54)=TRUE,IF(MONTH(A54)=MONTH(MAX(A$51:A$75)),A54,""),"")</f>
        <v/>
      </c>
      <c r="I54" s="527" t="str">
        <f t="shared" si="12"/>
        <v/>
      </c>
      <c r="J54" s="527" t="str">
        <f t="shared" si="10"/>
        <v/>
      </c>
      <c r="K54" s="527" t="str">
        <f t="shared" si="10"/>
        <v/>
      </c>
      <c r="L54" s="527" t="e">
        <f t="shared" si="13"/>
        <v>#N/A</v>
      </c>
    </row>
    <row r="55" spans="1:14" ht="15" customHeight="1" x14ac:dyDescent="0.2">
      <c r="A55" s="525">
        <v>41791</v>
      </c>
      <c r="B55" s="526">
        <v>61736</v>
      </c>
      <c r="C55" s="526">
        <v>6911</v>
      </c>
      <c r="D55" s="526">
        <v>1745</v>
      </c>
      <c r="E55" s="527">
        <f t="shared" si="11"/>
        <v>100.86922423371021</v>
      </c>
      <c r="F55" s="527">
        <f t="shared" si="11"/>
        <v>95.892881920355208</v>
      </c>
      <c r="G55" s="527">
        <f t="shared" si="11"/>
        <v>108.79052369077307</v>
      </c>
      <c r="H55" s="528">
        <f t="shared" ref="H55:H70" si="14">IF(ISERROR(L55)=TRUE,IF(MONTH(A55)=MONTH(MAX(A$51:A$75)),A55,""),"")</f>
        <v>41791</v>
      </c>
      <c r="I55" s="527">
        <f t="shared" si="12"/>
        <v>100.86922423371021</v>
      </c>
      <c r="J55" s="527">
        <f t="shared" si="10"/>
        <v>95.892881920355208</v>
      </c>
      <c r="K55" s="527">
        <f t="shared" si="10"/>
        <v>108.79052369077307</v>
      </c>
      <c r="L55" s="527" t="e">
        <f t="shared" si="13"/>
        <v>#N/A</v>
      </c>
    </row>
    <row r="56" spans="1:14" ht="15" customHeight="1" x14ac:dyDescent="0.2">
      <c r="A56" s="525">
        <v>41883</v>
      </c>
      <c r="B56" s="526">
        <v>62477</v>
      </c>
      <c r="C56" s="526">
        <v>6906</v>
      </c>
      <c r="D56" s="526">
        <v>1800</v>
      </c>
      <c r="E56" s="527">
        <f t="shared" si="11"/>
        <v>102.07992941637802</v>
      </c>
      <c r="F56" s="527">
        <f t="shared" si="11"/>
        <v>95.823504925766613</v>
      </c>
      <c r="G56" s="527">
        <f t="shared" si="11"/>
        <v>112.21945137157108</v>
      </c>
      <c r="H56" s="528" t="str">
        <f t="shared" si="14"/>
        <v/>
      </c>
      <c r="I56" s="527" t="str">
        <f t="shared" si="12"/>
        <v/>
      </c>
      <c r="J56" s="527" t="str">
        <f t="shared" si="10"/>
        <v/>
      </c>
      <c r="K56" s="527" t="str">
        <f t="shared" si="10"/>
        <v/>
      </c>
      <c r="L56" s="527" t="e">
        <f t="shared" si="13"/>
        <v>#N/A</v>
      </c>
    </row>
    <row r="57" spans="1:14" ht="15" customHeight="1" x14ac:dyDescent="0.2">
      <c r="A57" s="525">
        <v>41974</v>
      </c>
      <c r="B57" s="526">
        <v>61150</v>
      </c>
      <c r="C57" s="526">
        <v>6897</v>
      </c>
      <c r="D57" s="526">
        <v>1737</v>
      </c>
      <c r="E57" s="527">
        <f t="shared" si="11"/>
        <v>99.911770472518128</v>
      </c>
      <c r="F57" s="527">
        <f t="shared" si="11"/>
        <v>95.698626335507143</v>
      </c>
      <c r="G57" s="527">
        <f t="shared" si="11"/>
        <v>108.2917705735661</v>
      </c>
      <c r="H57" s="528" t="str">
        <f t="shared" si="14"/>
        <v/>
      </c>
      <c r="I57" s="527" t="str">
        <f t="shared" si="12"/>
        <v/>
      </c>
      <c r="J57" s="527" t="str">
        <f t="shared" si="10"/>
        <v/>
      </c>
      <c r="K57" s="527" t="str">
        <f t="shared" si="10"/>
        <v/>
      </c>
      <c r="L57" s="527" t="e">
        <f t="shared" si="13"/>
        <v>#N/A</v>
      </c>
    </row>
    <row r="58" spans="1:14" ht="15" customHeight="1" x14ac:dyDescent="0.2">
      <c r="A58" s="525">
        <v>42064</v>
      </c>
      <c r="B58" s="526">
        <v>61135</v>
      </c>
      <c r="C58" s="526">
        <v>6241</v>
      </c>
      <c r="D58" s="526">
        <v>1668</v>
      </c>
      <c r="E58" s="527">
        <f t="shared" si="11"/>
        <v>99.887262270439834</v>
      </c>
      <c r="F58" s="527">
        <f t="shared" si="11"/>
        <v>86.596364645483561</v>
      </c>
      <c r="G58" s="527">
        <f t="shared" si="11"/>
        <v>103.99002493765586</v>
      </c>
      <c r="H58" s="528" t="str">
        <f t="shared" si="14"/>
        <v/>
      </c>
      <c r="I58" s="527" t="str">
        <f t="shared" si="12"/>
        <v/>
      </c>
      <c r="J58" s="527" t="str">
        <f t="shared" si="10"/>
        <v/>
      </c>
      <c r="K58" s="527" t="str">
        <f t="shared" si="10"/>
        <v/>
      </c>
      <c r="L58" s="527" t="e">
        <f t="shared" si="13"/>
        <v>#N/A</v>
      </c>
    </row>
    <row r="59" spans="1:14" ht="15" customHeight="1" x14ac:dyDescent="0.2">
      <c r="A59" s="525">
        <v>42156</v>
      </c>
      <c r="B59" s="526">
        <v>61859</v>
      </c>
      <c r="C59" s="526">
        <v>6291</v>
      </c>
      <c r="D59" s="526">
        <v>1774</v>
      </c>
      <c r="E59" s="527">
        <f t="shared" si="11"/>
        <v>101.07019149075225</v>
      </c>
      <c r="F59" s="527">
        <f t="shared" si="11"/>
        <v>87.290134591369508</v>
      </c>
      <c r="G59" s="527">
        <f t="shared" si="11"/>
        <v>110.59850374064837</v>
      </c>
      <c r="H59" s="528">
        <f t="shared" si="14"/>
        <v>42156</v>
      </c>
      <c r="I59" s="527">
        <f t="shared" si="12"/>
        <v>101.07019149075225</v>
      </c>
      <c r="J59" s="527">
        <f t="shared" si="10"/>
        <v>87.290134591369508</v>
      </c>
      <c r="K59" s="527">
        <f t="shared" si="10"/>
        <v>110.59850374064837</v>
      </c>
      <c r="L59" s="527" t="e">
        <f t="shared" si="13"/>
        <v>#N/A</v>
      </c>
    </row>
    <row r="60" spans="1:14" ht="15" customHeight="1" x14ac:dyDescent="0.2">
      <c r="A60" s="525">
        <v>42248</v>
      </c>
      <c r="B60" s="526">
        <v>62530</v>
      </c>
      <c r="C60" s="526">
        <v>6186</v>
      </c>
      <c r="D60" s="526">
        <v>1763</v>
      </c>
      <c r="E60" s="527">
        <f t="shared" si="11"/>
        <v>102.16652506372132</v>
      </c>
      <c r="F60" s="527">
        <f t="shared" si="11"/>
        <v>85.833217705009019</v>
      </c>
      <c r="G60" s="527">
        <f t="shared" si="11"/>
        <v>109.91271820448878</v>
      </c>
      <c r="H60" s="528" t="str">
        <f t="shared" si="14"/>
        <v/>
      </c>
      <c r="I60" s="527" t="str">
        <f t="shared" si="12"/>
        <v/>
      </c>
      <c r="J60" s="527" t="str">
        <f t="shared" si="10"/>
        <v/>
      </c>
      <c r="K60" s="527" t="str">
        <f t="shared" si="10"/>
        <v/>
      </c>
      <c r="L60" s="527" t="e">
        <f t="shared" si="13"/>
        <v>#N/A</v>
      </c>
    </row>
    <row r="61" spans="1:14" ht="15" customHeight="1" x14ac:dyDescent="0.2">
      <c r="A61" s="525">
        <v>42339</v>
      </c>
      <c r="B61" s="526">
        <v>61457</v>
      </c>
      <c r="C61" s="526">
        <v>6113</v>
      </c>
      <c r="D61" s="526">
        <v>1705</v>
      </c>
      <c r="E61" s="527">
        <f t="shared" si="11"/>
        <v>100.41337167505391</v>
      </c>
      <c r="F61" s="527">
        <f t="shared" si="11"/>
        <v>84.820313584015537</v>
      </c>
      <c r="G61" s="527">
        <f t="shared" si="11"/>
        <v>106.29675810473816</v>
      </c>
      <c r="H61" s="528" t="str">
        <f t="shared" si="14"/>
        <v/>
      </c>
      <c r="I61" s="527" t="str">
        <f t="shared" si="12"/>
        <v/>
      </c>
      <c r="J61" s="527" t="str">
        <f t="shared" si="10"/>
        <v/>
      </c>
      <c r="K61" s="527" t="str">
        <f t="shared" si="10"/>
        <v/>
      </c>
      <c r="L61" s="527" t="e">
        <f t="shared" si="13"/>
        <v>#N/A</v>
      </c>
    </row>
    <row r="62" spans="1:14" ht="15" customHeight="1" x14ac:dyDescent="0.2">
      <c r="A62" s="525">
        <v>42430</v>
      </c>
      <c r="B62" s="526">
        <v>61693</v>
      </c>
      <c r="C62" s="526">
        <v>6012</v>
      </c>
      <c r="D62" s="526">
        <v>1705</v>
      </c>
      <c r="E62" s="527">
        <f t="shared" si="11"/>
        <v>100.79896738775243</v>
      </c>
      <c r="F62" s="527">
        <f t="shared" si="11"/>
        <v>83.418898293325938</v>
      </c>
      <c r="G62" s="527">
        <f t="shared" si="11"/>
        <v>106.29675810473816</v>
      </c>
      <c r="H62" s="528" t="str">
        <f t="shared" si="14"/>
        <v/>
      </c>
      <c r="I62" s="527" t="str">
        <f t="shared" si="12"/>
        <v/>
      </c>
      <c r="J62" s="527" t="str">
        <f t="shared" si="10"/>
        <v/>
      </c>
      <c r="K62" s="527" t="str">
        <f t="shared" si="10"/>
        <v/>
      </c>
      <c r="L62" s="527" t="e">
        <f t="shared" si="13"/>
        <v>#N/A</v>
      </c>
    </row>
    <row r="63" spans="1:14" ht="15" customHeight="1" x14ac:dyDescent="0.2">
      <c r="A63" s="525">
        <v>42522</v>
      </c>
      <c r="B63" s="526">
        <v>62165</v>
      </c>
      <c r="C63" s="526">
        <v>6102</v>
      </c>
      <c r="D63" s="526">
        <v>1751</v>
      </c>
      <c r="E63" s="527">
        <f t="shared" si="11"/>
        <v>101.57015881314946</v>
      </c>
      <c r="F63" s="527">
        <f t="shared" si="11"/>
        <v>84.667684195920629</v>
      </c>
      <c r="G63" s="527">
        <f t="shared" si="11"/>
        <v>109.16458852867829</v>
      </c>
      <c r="H63" s="528">
        <f t="shared" si="14"/>
        <v>42522</v>
      </c>
      <c r="I63" s="527">
        <f t="shared" si="12"/>
        <v>101.57015881314946</v>
      </c>
      <c r="J63" s="527">
        <f t="shared" si="10"/>
        <v>84.667684195920629</v>
      </c>
      <c r="K63" s="527">
        <f t="shared" si="10"/>
        <v>109.16458852867829</v>
      </c>
      <c r="L63" s="527" t="e">
        <f t="shared" si="13"/>
        <v>#N/A</v>
      </c>
    </row>
    <row r="64" spans="1:14" ht="15" customHeight="1" x14ac:dyDescent="0.2">
      <c r="A64" s="525">
        <v>42614</v>
      </c>
      <c r="B64" s="526">
        <v>63425</v>
      </c>
      <c r="C64" s="526">
        <v>5991</v>
      </c>
      <c r="D64" s="526">
        <v>1809</v>
      </c>
      <c r="E64" s="527">
        <f t="shared" si="11"/>
        <v>103.6288477877263</v>
      </c>
      <c r="F64" s="527">
        <f t="shared" si="11"/>
        <v>83.12751491605384</v>
      </c>
      <c r="G64" s="527">
        <f t="shared" si="11"/>
        <v>112.78054862842892</v>
      </c>
      <c r="H64" s="528" t="str">
        <f t="shared" si="14"/>
        <v/>
      </c>
      <c r="I64" s="527" t="str">
        <f t="shared" si="12"/>
        <v/>
      </c>
      <c r="J64" s="527" t="str">
        <f t="shared" si="10"/>
        <v/>
      </c>
      <c r="K64" s="527" t="str">
        <f t="shared" si="10"/>
        <v/>
      </c>
      <c r="L64" s="527" t="e">
        <f t="shared" si="13"/>
        <v>#N/A</v>
      </c>
    </row>
    <row r="65" spans="1:12" ht="15" customHeight="1" x14ac:dyDescent="0.2">
      <c r="A65" s="525">
        <v>42705</v>
      </c>
      <c r="B65" s="526">
        <v>62406</v>
      </c>
      <c r="C65" s="526">
        <v>5887</v>
      </c>
      <c r="D65" s="526">
        <v>1770</v>
      </c>
      <c r="E65" s="527">
        <f t="shared" si="11"/>
        <v>101.96392392654074</v>
      </c>
      <c r="F65" s="527">
        <f t="shared" si="11"/>
        <v>81.684473428611071</v>
      </c>
      <c r="G65" s="527">
        <f t="shared" si="11"/>
        <v>110.34912718204488</v>
      </c>
      <c r="H65" s="528" t="str">
        <f t="shared" si="14"/>
        <v/>
      </c>
      <c r="I65" s="527" t="str">
        <f t="shared" si="12"/>
        <v/>
      </c>
      <c r="J65" s="527" t="str">
        <f t="shared" si="10"/>
        <v/>
      </c>
      <c r="K65" s="527" t="str">
        <f t="shared" si="10"/>
        <v/>
      </c>
      <c r="L65" s="527" t="e">
        <f t="shared" si="13"/>
        <v>#N/A</v>
      </c>
    </row>
    <row r="66" spans="1:12" ht="15" customHeight="1" x14ac:dyDescent="0.2">
      <c r="A66" s="525">
        <v>42795</v>
      </c>
      <c r="B66" s="526">
        <v>62401</v>
      </c>
      <c r="C66" s="526">
        <v>5730</v>
      </c>
      <c r="D66" s="526">
        <v>1773</v>
      </c>
      <c r="E66" s="527">
        <f t="shared" si="11"/>
        <v>101.95575452584798</v>
      </c>
      <c r="F66" s="527">
        <f t="shared" si="11"/>
        <v>79.506035798529211</v>
      </c>
      <c r="G66" s="527">
        <f t="shared" si="11"/>
        <v>110.53615960099749</v>
      </c>
      <c r="H66" s="528" t="str">
        <f t="shared" si="14"/>
        <v/>
      </c>
      <c r="I66" s="527" t="str">
        <f t="shared" si="12"/>
        <v/>
      </c>
      <c r="J66" s="527" t="str">
        <f t="shared" si="10"/>
        <v/>
      </c>
      <c r="K66" s="527" t="str">
        <f t="shared" si="10"/>
        <v/>
      </c>
      <c r="L66" s="527" t="e">
        <f t="shared" si="13"/>
        <v>#N/A</v>
      </c>
    </row>
    <row r="67" spans="1:12" ht="15" customHeight="1" x14ac:dyDescent="0.2">
      <c r="A67" s="525">
        <v>42887</v>
      </c>
      <c r="B67" s="526">
        <v>62808</v>
      </c>
      <c r="C67" s="526">
        <v>5892</v>
      </c>
      <c r="D67" s="526">
        <v>1799</v>
      </c>
      <c r="E67" s="527">
        <f t="shared" si="11"/>
        <v>102.62074374223906</v>
      </c>
      <c r="F67" s="527">
        <f t="shared" si="11"/>
        <v>81.753850423199665</v>
      </c>
      <c r="G67" s="527">
        <f t="shared" si="11"/>
        <v>112.15710723192021</v>
      </c>
      <c r="H67" s="528">
        <f t="shared" si="14"/>
        <v>42887</v>
      </c>
      <c r="I67" s="527">
        <f t="shared" si="12"/>
        <v>102.62074374223906</v>
      </c>
      <c r="J67" s="527">
        <f t="shared" si="12"/>
        <v>81.753850423199665</v>
      </c>
      <c r="K67" s="527">
        <f t="shared" si="12"/>
        <v>112.15710723192021</v>
      </c>
      <c r="L67" s="527" t="e">
        <f t="shared" si="13"/>
        <v>#N/A</v>
      </c>
    </row>
    <row r="68" spans="1:12" ht="15" customHeight="1" x14ac:dyDescent="0.2">
      <c r="A68" s="525">
        <v>42979</v>
      </c>
      <c r="B68" s="526">
        <v>63834</v>
      </c>
      <c r="C68" s="526">
        <v>5711</v>
      </c>
      <c r="D68" s="526">
        <v>1858</v>
      </c>
      <c r="E68" s="527">
        <f t="shared" si="11"/>
        <v>104.29710476439449</v>
      </c>
      <c r="F68" s="527">
        <f t="shared" si="11"/>
        <v>79.242403219092552</v>
      </c>
      <c r="G68" s="527">
        <f t="shared" si="11"/>
        <v>115.83541147132171</v>
      </c>
      <c r="H68" s="528" t="str">
        <f t="shared" si="14"/>
        <v/>
      </c>
      <c r="I68" s="527" t="str">
        <f t="shared" si="12"/>
        <v/>
      </c>
      <c r="J68" s="527" t="str">
        <f t="shared" si="12"/>
        <v/>
      </c>
      <c r="K68" s="527" t="str">
        <f t="shared" si="12"/>
        <v/>
      </c>
      <c r="L68" s="527" t="e">
        <f t="shared" si="13"/>
        <v>#N/A</v>
      </c>
    </row>
    <row r="69" spans="1:12" ht="15" customHeight="1" x14ac:dyDescent="0.2">
      <c r="A69" s="525">
        <v>43070</v>
      </c>
      <c r="B69" s="526">
        <v>63091</v>
      </c>
      <c r="C69" s="526">
        <v>5556</v>
      </c>
      <c r="D69" s="526">
        <v>1834</v>
      </c>
      <c r="E69" s="527">
        <f t="shared" si="11"/>
        <v>103.08313182144957</v>
      </c>
      <c r="F69" s="527">
        <f t="shared" si="11"/>
        <v>77.091716386846116</v>
      </c>
      <c r="G69" s="527">
        <f t="shared" si="11"/>
        <v>114.33915211970074</v>
      </c>
      <c r="H69" s="528" t="str">
        <f t="shared" si="14"/>
        <v/>
      </c>
      <c r="I69" s="527" t="str">
        <f t="shared" si="12"/>
        <v/>
      </c>
      <c r="J69" s="527" t="str">
        <f t="shared" si="12"/>
        <v/>
      </c>
      <c r="K69" s="527" t="str">
        <f t="shared" si="12"/>
        <v/>
      </c>
      <c r="L69" s="527" t="e">
        <f t="shared" si="13"/>
        <v>#N/A</v>
      </c>
    </row>
    <row r="70" spans="1:12" ht="15" customHeight="1" x14ac:dyDescent="0.2">
      <c r="A70" s="525">
        <v>43160</v>
      </c>
      <c r="B70" s="526">
        <v>62872</v>
      </c>
      <c r="C70" s="526">
        <v>5489</v>
      </c>
      <c r="D70" s="526">
        <v>1858</v>
      </c>
      <c r="E70" s="527">
        <f t="shared" si="11"/>
        <v>102.72531207110647</v>
      </c>
      <c r="F70" s="527">
        <f t="shared" si="11"/>
        <v>76.162064659358947</v>
      </c>
      <c r="G70" s="527">
        <f t="shared" si="11"/>
        <v>115.83541147132171</v>
      </c>
      <c r="H70" s="528" t="str">
        <f t="shared" si="14"/>
        <v/>
      </c>
      <c r="I70" s="527" t="str">
        <f t="shared" si="12"/>
        <v/>
      </c>
      <c r="J70" s="527" t="str">
        <f t="shared" si="12"/>
        <v/>
      </c>
      <c r="K70" s="527" t="str">
        <f t="shared" si="12"/>
        <v/>
      </c>
      <c r="L70" s="527" t="e">
        <f t="shared" si="13"/>
        <v>#N/A</v>
      </c>
    </row>
    <row r="71" spans="1:12" ht="15" customHeight="1" x14ac:dyDescent="0.2">
      <c r="A71" s="525">
        <v>43252</v>
      </c>
      <c r="B71" s="526">
        <v>63196</v>
      </c>
      <c r="C71" s="526">
        <v>5609</v>
      </c>
      <c r="D71" s="526">
        <v>1905</v>
      </c>
      <c r="E71" s="529">
        <f t="shared" ref="E71:G75" si="15">IF($A$51=37802,IF(COUNTBLANK(B$51:B$70)&gt;0,#N/A,IF(ISBLANK(B71)=FALSE,B71/B$51*100,#N/A)),IF(COUNTBLANK(B$51:B$75)&gt;0,#N/A,B71/B$51*100))</f>
        <v>103.25468923599766</v>
      </c>
      <c r="F71" s="529">
        <f t="shared" si="15"/>
        <v>77.82711252948522</v>
      </c>
      <c r="G71" s="529">
        <f t="shared" si="15"/>
        <v>118.76558603491272</v>
      </c>
      <c r="H71" s="530">
        <f>IF(A$51=37802,IF(ISERROR(L71)=TRUE,IF(ISBLANK(A71)=FALSE,IF(MONTH(A71)=MONTH(MAX(A$51:A$75)),A71,""),""),""),IF(ISERROR(L71)=TRUE,IF(MONTH(A71)=MONTH(MAX(A$51:A$75)),A71,""),""))</f>
        <v>43252</v>
      </c>
      <c r="I71" s="527">
        <f t="shared" si="12"/>
        <v>103.25468923599766</v>
      </c>
      <c r="J71" s="527">
        <f t="shared" si="12"/>
        <v>77.82711252948522</v>
      </c>
      <c r="K71" s="527">
        <f t="shared" si="12"/>
        <v>118.76558603491272</v>
      </c>
      <c r="L71" s="527" t="e">
        <f t="shared" si="13"/>
        <v>#N/A</v>
      </c>
    </row>
    <row r="72" spans="1:12" ht="15" customHeight="1" x14ac:dyDescent="0.2">
      <c r="A72" s="525">
        <v>43344</v>
      </c>
      <c r="B72" s="526">
        <v>63692</v>
      </c>
      <c r="C72" s="526">
        <v>5472</v>
      </c>
      <c r="D72" s="526">
        <v>1929</v>
      </c>
      <c r="E72" s="529">
        <f t="shared" si="15"/>
        <v>104.06509378471995</v>
      </c>
      <c r="F72" s="529">
        <f t="shared" si="15"/>
        <v>75.926182877757725</v>
      </c>
      <c r="G72" s="529">
        <f t="shared" si="15"/>
        <v>120.26184538653366</v>
      </c>
      <c r="H72" s="530" t="str">
        <f>IF(A$51=37802,IF(ISERROR(L72)=TRUE,IF(ISBLANK(A72)=FALSE,IF(MONTH(A72)=MONTH(MAX(A$51:A$75)),A72,""),""),""),IF(ISERROR(L72)=TRUE,IF(MONTH(A72)=MONTH(MAX(A$51:A$75)),A72,""),""))</f>
        <v/>
      </c>
      <c r="I72" s="527" t="str">
        <f t="shared" si="12"/>
        <v/>
      </c>
      <c r="J72" s="527" t="str">
        <f t="shared" si="12"/>
        <v/>
      </c>
      <c r="K72" s="527" t="str">
        <f t="shared" si="12"/>
        <v/>
      </c>
      <c r="L72" s="527" t="e">
        <f t="shared" si="13"/>
        <v>#N/A</v>
      </c>
    </row>
    <row r="73" spans="1:12" ht="15" customHeight="1" x14ac:dyDescent="0.2">
      <c r="A73" s="525">
        <v>43435</v>
      </c>
      <c r="B73" s="526">
        <v>62736</v>
      </c>
      <c r="C73" s="526">
        <v>5404</v>
      </c>
      <c r="D73" s="526">
        <v>1889</v>
      </c>
      <c r="E73" s="529">
        <f t="shared" si="15"/>
        <v>102.50310437226324</v>
      </c>
      <c r="F73" s="529">
        <f t="shared" si="15"/>
        <v>74.982655751352851</v>
      </c>
      <c r="G73" s="529">
        <f t="shared" si="15"/>
        <v>117.76807980049875</v>
      </c>
      <c r="H73" s="530" t="str">
        <f>IF(A$51=37802,IF(ISERROR(L73)=TRUE,IF(ISBLANK(A73)=FALSE,IF(MONTH(A73)=MONTH(MAX(A$51:A$75)),A73,""),""),""),IF(ISERROR(L73)=TRUE,IF(MONTH(A73)=MONTH(MAX(A$51:A$75)),A73,""),""))</f>
        <v/>
      </c>
      <c r="I73" s="527" t="str">
        <f t="shared" si="12"/>
        <v/>
      </c>
      <c r="J73" s="527" t="str">
        <f t="shared" si="12"/>
        <v/>
      </c>
      <c r="K73" s="527" t="str">
        <f t="shared" si="12"/>
        <v/>
      </c>
      <c r="L73" s="527" t="e">
        <f t="shared" si="13"/>
        <v>#N/A</v>
      </c>
    </row>
    <row r="74" spans="1:12" ht="15" customHeight="1" x14ac:dyDescent="0.2">
      <c r="A74" s="525">
        <v>43525</v>
      </c>
      <c r="B74" s="526">
        <v>62554</v>
      </c>
      <c r="C74" s="526">
        <v>5309</v>
      </c>
      <c r="D74" s="526">
        <v>1874</v>
      </c>
      <c r="E74" s="529">
        <f t="shared" si="15"/>
        <v>102.20573818704659</v>
      </c>
      <c r="F74" s="529">
        <f t="shared" si="15"/>
        <v>73.664492854169566</v>
      </c>
      <c r="G74" s="529">
        <f t="shared" si="15"/>
        <v>116.83291770573565</v>
      </c>
      <c r="H74" s="530" t="str">
        <f>IF(A$51=37802,IF(ISERROR(L74)=TRUE,IF(ISBLANK(A74)=FALSE,IF(MONTH(A74)=MONTH(MAX(A$51:A$75)),A74,""),""),""),IF(ISERROR(L74)=TRUE,IF(MONTH(A74)=MONTH(MAX(A$51:A$75)),A74,""),""))</f>
        <v/>
      </c>
      <c r="I74" s="527" t="str">
        <f t="shared" si="12"/>
        <v/>
      </c>
      <c r="J74" s="527" t="str">
        <f t="shared" si="12"/>
        <v/>
      </c>
      <c r="K74" s="527" t="str">
        <f t="shared" si="12"/>
        <v/>
      </c>
      <c r="L74" s="527" t="e">
        <f t="shared" si="13"/>
        <v>#N/A</v>
      </c>
    </row>
    <row r="75" spans="1:12" ht="15" customHeight="1" x14ac:dyDescent="0.2">
      <c r="A75" s="525">
        <v>43617</v>
      </c>
      <c r="B75" s="526">
        <v>62749</v>
      </c>
      <c r="C75" s="531">
        <v>5389</v>
      </c>
      <c r="D75" s="531">
        <v>1960</v>
      </c>
      <c r="E75" s="529">
        <f t="shared" si="15"/>
        <v>102.52434481406445</v>
      </c>
      <c r="F75" s="529">
        <f t="shared" si="15"/>
        <v>74.774524767587067</v>
      </c>
      <c r="G75" s="529">
        <f t="shared" si="15"/>
        <v>122.19451371571073</v>
      </c>
      <c r="H75" s="530">
        <f>IF(A$51=37802,IF(ISERROR(L75)=TRUE,IF(ISBLANK(A75)=FALSE,IF(MONTH(A75)=MONTH(MAX(A$51:A$75)),A75,""),""),""),IF(ISERROR(L75)=TRUE,IF(MONTH(A75)=MONTH(MAX(A$51:A$75)),A75,""),""))</f>
        <v>43617</v>
      </c>
      <c r="I75" s="527">
        <f t="shared" si="12"/>
        <v>102.52434481406445</v>
      </c>
      <c r="J75" s="527">
        <f t="shared" si="12"/>
        <v>74.774524767587067</v>
      </c>
      <c r="K75" s="527">
        <f t="shared" si="12"/>
        <v>122.19451371571073</v>
      </c>
      <c r="L75" s="527" t="e">
        <f t="shared" si="13"/>
        <v>#N/A</v>
      </c>
    </row>
    <row r="77" spans="1:12" ht="15" customHeight="1" x14ac:dyDescent="0.2">
      <c r="I77" s="527">
        <f>IF(I75&lt;&gt;"",I75,IF(I74&lt;&gt;"",I74,IF(I73&lt;&gt;"",I73,IF(I72&lt;&gt;"",I72,IF(I71&lt;&gt;"",I71,IF(I70&lt;&gt;"",I70,""))))))</f>
        <v>102.52434481406445</v>
      </c>
      <c r="J77" s="527">
        <f>IF(J75&lt;&gt;"",J75,IF(J74&lt;&gt;"",J74,IF(J73&lt;&gt;"",J73,IF(J72&lt;&gt;"",J72,IF(J71&lt;&gt;"",J71,IF(J70&lt;&gt;"",J70,""))))))</f>
        <v>74.774524767587067</v>
      </c>
      <c r="K77" s="527">
        <f>IF(K75&lt;&gt;"",K75,IF(K74&lt;&gt;"",K74,IF(K73&lt;&gt;"",K73,IF(K72&lt;&gt;"",K72,IF(K71&lt;&gt;"",K71,IF(K70&lt;&gt;"",K70,""))))))</f>
        <v>122.19451371571073</v>
      </c>
    </row>
    <row r="78" spans="1:12" ht="15" customHeight="1" x14ac:dyDescent="0.2">
      <c r="I78" s="533">
        <f>RANK(I77,$I77:$K77)</f>
        <v>2</v>
      </c>
      <c r="J78" s="533">
        <f>RANK(J77,$I77:$K77)</f>
        <v>3</v>
      </c>
      <c r="K78" s="533">
        <f>RANK(K77,$I77:$K77)</f>
        <v>1</v>
      </c>
    </row>
    <row r="79" spans="1:12" ht="15" customHeight="1" x14ac:dyDescent="0.2">
      <c r="I79" s="527" t="str">
        <f>"SvB: "&amp;IF(I77&gt;100,"+","")&amp;TEXT(I77-100,"0,0")&amp;"%"</f>
        <v>SvB: +2,5%</v>
      </c>
      <c r="J79" s="527" t="str">
        <f>"GeB - ausschließlich: "&amp;IF(J77&gt;100,"+","")&amp;TEXT(J77-100,"0,0")&amp;"%"</f>
        <v>GeB - ausschließlich: -25,2%</v>
      </c>
      <c r="K79" s="527" t="str">
        <f>"GeB - im Nebenjob: "&amp;IF(K77&gt;100,"+","")&amp;TEXT(K77-100,"0,0")&amp;"%"</f>
        <v>GeB - im Nebenjob: +22,2%</v>
      </c>
    </row>
    <row r="81" spans="9:9" ht="15" customHeight="1" x14ac:dyDescent="0.2">
      <c r="I81" s="527" t="str">
        <f>IF(ISERROR(HLOOKUP(1,I$78:K$79,2,FALSE)),"",HLOOKUP(1,I$78:K$79,2,FALSE))</f>
        <v>GeB - im Nebenjob: +22,2%</v>
      </c>
    </row>
    <row r="82" spans="9:9" ht="15" customHeight="1" x14ac:dyDescent="0.2">
      <c r="I82" s="527" t="str">
        <f>IF(ISERROR(HLOOKUP(2,I$78:K$79,2,FALSE)),"",HLOOKUP(2,I$78:K$79,2,FALSE))</f>
        <v>SvB: +2,5%</v>
      </c>
    </row>
    <row r="83" spans="9:9" ht="15" customHeight="1" x14ac:dyDescent="0.2">
      <c r="I83" s="527" t="str">
        <f>IF(ISERROR(HLOOKUP(3,I$78:K$79,2,FALSE)),"",HLOOKUP(3,I$78:K$79,2,FALSE))</f>
        <v>GeB - ausschließlich: -25,2%</v>
      </c>
    </row>
  </sheetData>
  <mergeCells count="16">
    <mergeCell ref="J12:N12"/>
    <mergeCell ref="A49:A50"/>
    <mergeCell ref="B49:D49"/>
    <mergeCell ref="E49:G49"/>
    <mergeCell ref="H49:H50"/>
    <mergeCell ref="I49:K49"/>
    <mergeCell ref="A12:A13"/>
    <mergeCell ref="B12:C12"/>
    <mergeCell ref="D12:E12"/>
    <mergeCell ref="F12:G12"/>
    <mergeCell ref="H12:I12"/>
    <mergeCell ref="B4:C4"/>
    <mergeCell ref="D4:E4"/>
    <mergeCell ref="F4:G4"/>
    <mergeCell ref="H4:I4"/>
    <mergeCell ref="J4:N4"/>
  </mergeCells>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F57"/>
  <sheetViews>
    <sheetView showGridLines="0" zoomScaleNormal="100" zoomScaleSheetLayoutView="100" workbookViewId="0"/>
  </sheetViews>
  <sheetFormatPr baseColWidth="10" defaultColWidth="8.625" defaultRowHeight="16.5" customHeight="1" x14ac:dyDescent="0.2"/>
  <cols>
    <col min="1" max="1" width="6.5" style="23" customWidth="1"/>
    <col min="2" max="2" width="14.125" style="23" customWidth="1"/>
    <col min="3" max="3" width="42.375" style="23" customWidth="1"/>
    <col min="4" max="5" width="5" style="23" customWidth="1"/>
    <col min="6" max="6" width="10.625" style="23" customWidth="1"/>
    <col min="7" max="256" width="8.625" style="23"/>
    <col min="257" max="257" width="6.5" style="23" customWidth="1"/>
    <col min="258" max="258" width="14.125" style="23" customWidth="1"/>
    <col min="259" max="259" width="42.375" style="23" customWidth="1"/>
    <col min="260" max="261" width="5" style="23" customWidth="1"/>
    <col min="262" max="262" width="10.625" style="23" customWidth="1"/>
    <col min="263" max="512" width="8.625" style="23"/>
    <col min="513" max="513" width="6.5" style="23" customWidth="1"/>
    <col min="514" max="514" width="14.125" style="23" customWidth="1"/>
    <col min="515" max="515" width="42.375" style="23" customWidth="1"/>
    <col min="516" max="517" width="5" style="23" customWidth="1"/>
    <col min="518" max="518" width="10.625" style="23" customWidth="1"/>
    <col min="519" max="768" width="8.625" style="23"/>
    <col min="769" max="769" width="6.5" style="23" customWidth="1"/>
    <col min="770" max="770" width="14.125" style="23" customWidth="1"/>
    <col min="771" max="771" width="42.375" style="23" customWidth="1"/>
    <col min="772" max="773" width="5" style="23" customWidth="1"/>
    <col min="774" max="774" width="10.625" style="23" customWidth="1"/>
    <col min="775" max="1024" width="8.625" style="23"/>
    <col min="1025" max="1025" width="6.5" style="23" customWidth="1"/>
    <col min="1026" max="1026" width="14.125" style="23" customWidth="1"/>
    <col min="1027" max="1027" width="42.375" style="23" customWidth="1"/>
    <col min="1028" max="1029" width="5" style="23" customWidth="1"/>
    <col min="1030" max="1030" width="10.625" style="23" customWidth="1"/>
    <col min="1031" max="1280" width="8.625" style="23"/>
    <col min="1281" max="1281" width="6.5" style="23" customWidth="1"/>
    <col min="1282" max="1282" width="14.125" style="23" customWidth="1"/>
    <col min="1283" max="1283" width="42.375" style="23" customWidth="1"/>
    <col min="1284" max="1285" width="5" style="23" customWidth="1"/>
    <col min="1286" max="1286" width="10.625" style="23" customWidth="1"/>
    <col min="1287" max="1536" width="8.625" style="23"/>
    <col min="1537" max="1537" width="6.5" style="23" customWidth="1"/>
    <col min="1538" max="1538" width="14.125" style="23" customWidth="1"/>
    <col min="1539" max="1539" width="42.375" style="23" customWidth="1"/>
    <col min="1540" max="1541" width="5" style="23" customWidth="1"/>
    <col min="1542" max="1542" width="10.625" style="23" customWidth="1"/>
    <col min="1543" max="1792" width="8.625" style="23"/>
    <col min="1793" max="1793" width="6.5" style="23" customWidth="1"/>
    <col min="1794" max="1794" width="14.125" style="23" customWidth="1"/>
    <col min="1795" max="1795" width="42.375" style="23" customWidth="1"/>
    <col min="1796" max="1797" width="5" style="23" customWidth="1"/>
    <col min="1798" max="1798" width="10.625" style="23" customWidth="1"/>
    <col min="1799" max="2048" width="8.625" style="23"/>
    <col min="2049" max="2049" width="6.5" style="23" customWidth="1"/>
    <col min="2050" max="2050" width="14.125" style="23" customWidth="1"/>
    <col min="2051" max="2051" width="42.375" style="23" customWidth="1"/>
    <col min="2052" max="2053" width="5" style="23" customWidth="1"/>
    <col min="2054" max="2054" width="10.625" style="23" customWidth="1"/>
    <col min="2055" max="2304" width="8.625" style="23"/>
    <col min="2305" max="2305" width="6.5" style="23" customWidth="1"/>
    <col min="2306" max="2306" width="14.125" style="23" customWidth="1"/>
    <col min="2307" max="2307" width="42.375" style="23" customWidth="1"/>
    <col min="2308" max="2309" width="5" style="23" customWidth="1"/>
    <col min="2310" max="2310" width="10.625" style="23" customWidth="1"/>
    <col min="2311" max="2560" width="8.625" style="23"/>
    <col min="2561" max="2561" width="6.5" style="23" customWidth="1"/>
    <col min="2562" max="2562" width="14.125" style="23" customWidth="1"/>
    <col min="2563" max="2563" width="42.375" style="23" customWidth="1"/>
    <col min="2564" max="2565" width="5" style="23" customWidth="1"/>
    <col min="2566" max="2566" width="10.625" style="23" customWidth="1"/>
    <col min="2567" max="2816" width="8.625" style="23"/>
    <col min="2817" max="2817" width="6.5" style="23" customWidth="1"/>
    <col min="2818" max="2818" width="14.125" style="23" customWidth="1"/>
    <col min="2819" max="2819" width="42.375" style="23" customWidth="1"/>
    <col min="2820" max="2821" width="5" style="23" customWidth="1"/>
    <col min="2822" max="2822" width="10.625" style="23" customWidth="1"/>
    <col min="2823" max="3072" width="8.625" style="23"/>
    <col min="3073" max="3073" width="6.5" style="23" customWidth="1"/>
    <col min="3074" max="3074" width="14.125" style="23" customWidth="1"/>
    <col min="3075" max="3075" width="42.375" style="23" customWidth="1"/>
    <col min="3076" max="3077" width="5" style="23" customWidth="1"/>
    <col min="3078" max="3078" width="10.625" style="23" customWidth="1"/>
    <col min="3079" max="3328" width="8.625" style="23"/>
    <col min="3329" max="3329" width="6.5" style="23" customWidth="1"/>
    <col min="3330" max="3330" width="14.125" style="23" customWidth="1"/>
    <col min="3331" max="3331" width="42.375" style="23" customWidth="1"/>
    <col min="3332" max="3333" width="5" style="23" customWidth="1"/>
    <col min="3334" max="3334" width="10.625" style="23" customWidth="1"/>
    <col min="3335" max="3584" width="8.625" style="23"/>
    <col min="3585" max="3585" width="6.5" style="23" customWidth="1"/>
    <col min="3586" max="3586" width="14.125" style="23" customWidth="1"/>
    <col min="3587" max="3587" width="42.375" style="23" customWidth="1"/>
    <col min="3588" max="3589" width="5" style="23" customWidth="1"/>
    <col min="3590" max="3590" width="10.625" style="23" customWidth="1"/>
    <col min="3591" max="3840" width="8.625" style="23"/>
    <col min="3841" max="3841" width="6.5" style="23" customWidth="1"/>
    <col min="3842" max="3842" width="14.125" style="23" customWidth="1"/>
    <col min="3843" max="3843" width="42.375" style="23" customWidth="1"/>
    <col min="3844" max="3845" width="5" style="23" customWidth="1"/>
    <col min="3846" max="3846" width="10.625" style="23" customWidth="1"/>
    <col min="3847" max="4096" width="8.625" style="23"/>
    <col min="4097" max="4097" width="6.5" style="23" customWidth="1"/>
    <col min="4098" max="4098" width="14.125" style="23" customWidth="1"/>
    <col min="4099" max="4099" width="42.375" style="23" customWidth="1"/>
    <col min="4100" max="4101" width="5" style="23" customWidth="1"/>
    <col min="4102" max="4102" width="10.625" style="23" customWidth="1"/>
    <col min="4103" max="4352" width="8.625" style="23"/>
    <col min="4353" max="4353" width="6.5" style="23" customWidth="1"/>
    <col min="4354" max="4354" width="14.125" style="23" customWidth="1"/>
    <col min="4355" max="4355" width="42.375" style="23" customWidth="1"/>
    <col min="4356" max="4357" width="5" style="23" customWidth="1"/>
    <col min="4358" max="4358" width="10.625" style="23" customWidth="1"/>
    <col min="4359" max="4608" width="8.625" style="23"/>
    <col min="4609" max="4609" width="6.5" style="23" customWidth="1"/>
    <col min="4610" max="4610" width="14.125" style="23" customWidth="1"/>
    <col min="4611" max="4611" width="42.375" style="23" customWidth="1"/>
    <col min="4612" max="4613" width="5" style="23" customWidth="1"/>
    <col min="4614" max="4614" width="10.625" style="23" customWidth="1"/>
    <col min="4615" max="4864" width="8.625" style="23"/>
    <col min="4865" max="4865" width="6.5" style="23" customWidth="1"/>
    <col min="4866" max="4866" width="14.125" style="23" customWidth="1"/>
    <col min="4867" max="4867" width="42.375" style="23" customWidth="1"/>
    <col min="4868" max="4869" width="5" style="23" customWidth="1"/>
    <col min="4870" max="4870" width="10.625" style="23" customWidth="1"/>
    <col min="4871" max="5120" width="8.625" style="23"/>
    <col min="5121" max="5121" width="6.5" style="23" customWidth="1"/>
    <col min="5122" max="5122" width="14.125" style="23" customWidth="1"/>
    <col min="5123" max="5123" width="42.375" style="23" customWidth="1"/>
    <col min="5124" max="5125" width="5" style="23" customWidth="1"/>
    <col min="5126" max="5126" width="10.625" style="23" customWidth="1"/>
    <col min="5127" max="5376" width="8.625" style="23"/>
    <col min="5377" max="5377" width="6.5" style="23" customWidth="1"/>
    <col min="5378" max="5378" width="14.125" style="23" customWidth="1"/>
    <col min="5379" max="5379" width="42.375" style="23" customWidth="1"/>
    <col min="5380" max="5381" width="5" style="23" customWidth="1"/>
    <col min="5382" max="5382" width="10.625" style="23" customWidth="1"/>
    <col min="5383" max="5632" width="8.625" style="23"/>
    <col min="5633" max="5633" width="6.5" style="23" customWidth="1"/>
    <col min="5634" max="5634" width="14.125" style="23" customWidth="1"/>
    <col min="5635" max="5635" width="42.375" style="23" customWidth="1"/>
    <col min="5636" max="5637" width="5" style="23" customWidth="1"/>
    <col min="5638" max="5638" width="10.625" style="23" customWidth="1"/>
    <col min="5639" max="5888" width="8.625" style="23"/>
    <col min="5889" max="5889" width="6.5" style="23" customWidth="1"/>
    <col min="5890" max="5890" width="14.125" style="23" customWidth="1"/>
    <col min="5891" max="5891" width="42.375" style="23" customWidth="1"/>
    <col min="5892" max="5893" width="5" style="23" customWidth="1"/>
    <col min="5894" max="5894" width="10.625" style="23" customWidth="1"/>
    <col min="5895" max="6144" width="8.625" style="23"/>
    <col min="6145" max="6145" width="6.5" style="23" customWidth="1"/>
    <col min="6146" max="6146" width="14.125" style="23" customWidth="1"/>
    <col min="6147" max="6147" width="42.375" style="23" customWidth="1"/>
    <col min="6148" max="6149" width="5" style="23" customWidth="1"/>
    <col min="6150" max="6150" width="10.625" style="23" customWidth="1"/>
    <col min="6151" max="6400" width="8.625" style="23"/>
    <col min="6401" max="6401" width="6.5" style="23" customWidth="1"/>
    <col min="6402" max="6402" width="14.125" style="23" customWidth="1"/>
    <col min="6403" max="6403" width="42.375" style="23" customWidth="1"/>
    <col min="6404" max="6405" width="5" style="23" customWidth="1"/>
    <col min="6406" max="6406" width="10.625" style="23" customWidth="1"/>
    <col min="6407" max="6656" width="8.625" style="23"/>
    <col min="6657" max="6657" width="6.5" style="23" customWidth="1"/>
    <col min="6658" max="6658" width="14.125" style="23" customWidth="1"/>
    <col min="6659" max="6659" width="42.375" style="23" customWidth="1"/>
    <col min="6660" max="6661" width="5" style="23" customWidth="1"/>
    <col min="6662" max="6662" width="10.625" style="23" customWidth="1"/>
    <col min="6663" max="6912" width="8.625" style="23"/>
    <col min="6913" max="6913" width="6.5" style="23" customWidth="1"/>
    <col min="6914" max="6914" width="14.125" style="23" customWidth="1"/>
    <col min="6915" max="6915" width="42.375" style="23" customWidth="1"/>
    <col min="6916" max="6917" width="5" style="23" customWidth="1"/>
    <col min="6918" max="6918" width="10.625" style="23" customWidth="1"/>
    <col min="6919" max="7168" width="8.625" style="23"/>
    <col min="7169" max="7169" width="6.5" style="23" customWidth="1"/>
    <col min="7170" max="7170" width="14.125" style="23" customWidth="1"/>
    <col min="7171" max="7171" width="42.375" style="23" customWidth="1"/>
    <col min="7172" max="7173" width="5" style="23" customWidth="1"/>
    <col min="7174" max="7174" width="10.625" style="23" customWidth="1"/>
    <col min="7175" max="7424" width="8.625" style="23"/>
    <col min="7425" max="7425" width="6.5" style="23" customWidth="1"/>
    <col min="7426" max="7426" width="14.125" style="23" customWidth="1"/>
    <col min="7427" max="7427" width="42.375" style="23" customWidth="1"/>
    <col min="7428" max="7429" width="5" style="23" customWidth="1"/>
    <col min="7430" max="7430" width="10.625" style="23" customWidth="1"/>
    <col min="7431" max="7680" width="8.625" style="23"/>
    <col min="7681" max="7681" width="6.5" style="23" customWidth="1"/>
    <col min="7682" max="7682" width="14.125" style="23" customWidth="1"/>
    <col min="7683" max="7683" width="42.375" style="23" customWidth="1"/>
    <col min="7684" max="7685" width="5" style="23" customWidth="1"/>
    <col min="7686" max="7686" width="10.625" style="23" customWidth="1"/>
    <col min="7687" max="7936" width="8.625" style="23"/>
    <col min="7937" max="7937" width="6.5" style="23" customWidth="1"/>
    <col min="7938" max="7938" width="14.125" style="23" customWidth="1"/>
    <col min="7939" max="7939" width="42.375" style="23" customWidth="1"/>
    <col min="7940" max="7941" width="5" style="23" customWidth="1"/>
    <col min="7942" max="7942" width="10.625" style="23" customWidth="1"/>
    <col min="7943" max="8192" width="8.625" style="23"/>
    <col min="8193" max="8193" width="6.5" style="23" customWidth="1"/>
    <col min="8194" max="8194" width="14.125" style="23" customWidth="1"/>
    <col min="8195" max="8195" width="42.375" style="23" customWidth="1"/>
    <col min="8196" max="8197" width="5" style="23" customWidth="1"/>
    <col min="8198" max="8198" width="10.625" style="23" customWidth="1"/>
    <col min="8199" max="8448" width="8.625" style="23"/>
    <col min="8449" max="8449" width="6.5" style="23" customWidth="1"/>
    <col min="8450" max="8450" width="14.125" style="23" customWidth="1"/>
    <col min="8451" max="8451" width="42.375" style="23" customWidth="1"/>
    <col min="8452" max="8453" width="5" style="23" customWidth="1"/>
    <col min="8454" max="8454" width="10.625" style="23" customWidth="1"/>
    <col min="8455" max="8704" width="8.625" style="23"/>
    <col min="8705" max="8705" width="6.5" style="23" customWidth="1"/>
    <col min="8706" max="8706" width="14.125" style="23" customWidth="1"/>
    <col min="8707" max="8707" width="42.375" style="23" customWidth="1"/>
    <col min="8708" max="8709" width="5" style="23" customWidth="1"/>
    <col min="8710" max="8710" width="10.625" style="23" customWidth="1"/>
    <col min="8711" max="8960" width="8.625" style="23"/>
    <col min="8961" max="8961" width="6.5" style="23" customWidth="1"/>
    <col min="8962" max="8962" width="14.125" style="23" customWidth="1"/>
    <col min="8963" max="8963" width="42.375" style="23" customWidth="1"/>
    <col min="8964" max="8965" width="5" style="23" customWidth="1"/>
    <col min="8966" max="8966" width="10.625" style="23" customWidth="1"/>
    <col min="8967" max="9216" width="8.625" style="23"/>
    <col min="9217" max="9217" width="6.5" style="23" customWidth="1"/>
    <col min="9218" max="9218" width="14.125" style="23" customWidth="1"/>
    <col min="9219" max="9219" width="42.375" style="23" customWidth="1"/>
    <col min="9220" max="9221" width="5" style="23" customWidth="1"/>
    <col min="9222" max="9222" width="10.625" style="23" customWidth="1"/>
    <col min="9223" max="9472" width="8.625" style="23"/>
    <col min="9473" max="9473" width="6.5" style="23" customWidth="1"/>
    <col min="9474" max="9474" width="14.125" style="23" customWidth="1"/>
    <col min="9475" max="9475" width="42.375" style="23" customWidth="1"/>
    <col min="9476" max="9477" width="5" style="23" customWidth="1"/>
    <col min="9478" max="9478" width="10.625" style="23" customWidth="1"/>
    <col min="9479" max="9728" width="8.625" style="23"/>
    <col min="9729" max="9729" width="6.5" style="23" customWidth="1"/>
    <col min="9730" max="9730" width="14.125" style="23" customWidth="1"/>
    <col min="9731" max="9731" width="42.375" style="23" customWidth="1"/>
    <col min="9732" max="9733" width="5" style="23" customWidth="1"/>
    <col min="9734" max="9734" width="10.625" style="23" customWidth="1"/>
    <col min="9735" max="9984" width="8.625" style="23"/>
    <col min="9985" max="9985" width="6.5" style="23" customWidth="1"/>
    <col min="9986" max="9986" width="14.125" style="23" customWidth="1"/>
    <col min="9987" max="9987" width="42.375" style="23" customWidth="1"/>
    <col min="9988" max="9989" width="5" style="23" customWidth="1"/>
    <col min="9990" max="9990" width="10.625" style="23" customWidth="1"/>
    <col min="9991" max="10240" width="8.625" style="23"/>
    <col min="10241" max="10241" width="6.5" style="23" customWidth="1"/>
    <col min="10242" max="10242" width="14.125" style="23" customWidth="1"/>
    <col min="10243" max="10243" width="42.375" style="23" customWidth="1"/>
    <col min="10244" max="10245" width="5" style="23" customWidth="1"/>
    <col min="10246" max="10246" width="10.625" style="23" customWidth="1"/>
    <col min="10247" max="10496" width="8.625" style="23"/>
    <col min="10497" max="10497" width="6.5" style="23" customWidth="1"/>
    <col min="10498" max="10498" width="14.125" style="23" customWidth="1"/>
    <col min="10499" max="10499" width="42.375" style="23" customWidth="1"/>
    <col min="10500" max="10501" width="5" style="23" customWidth="1"/>
    <col min="10502" max="10502" width="10.625" style="23" customWidth="1"/>
    <col min="10503" max="10752" width="8.625" style="23"/>
    <col min="10753" max="10753" width="6.5" style="23" customWidth="1"/>
    <col min="10754" max="10754" width="14.125" style="23" customWidth="1"/>
    <col min="10755" max="10755" width="42.375" style="23" customWidth="1"/>
    <col min="10756" max="10757" width="5" style="23" customWidth="1"/>
    <col min="10758" max="10758" width="10.625" style="23" customWidth="1"/>
    <col min="10759" max="11008" width="8.625" style="23"/>
    <col min="11009" max="11009" width="6.5" style="23" customWidth="1"/>
    <col min="11010" max="11010" width="14.125" style="23" customWidth="1"/>
    <col min="11011" max="11011" width="42.375" style="23" customWidth="1"/>
    <col min="11012" max="11013" width="5" style="23" customWidth="1"/>
    <col min="11014" max="11014" width="10.625" style="23" customWidth="1"/>
    <col min="11015" max="11264" width="8.625" style="23"/>
    <col min="11265" max="11265" width="6.5" style="23" customWidth="1"/>
    <col min="11266" max="11266" width="14.125" style="23" customWidth="1"/>
    <col min="11267" max="11267" width="42.375" style="23" customWidth="1"/>
    <col min="11268" max="11269" width="5" style="23" customWidth="1"/>
    <col min="11270" max="11270" width="10.625" style="23" customWidth="1"/>
    <col min="11271" max="11520" width="8.625" style="23"/>
    <col min="11521" max="11521" width="6.5" style="23" customWidth="1"/>
    <col min="11522" max="11522" width="14.125" style="23" customWidth="1"/>
    <col min="11523" max="11523" width="42.375" style="23" customWidth="1"/>
    <col min="11524" max="11525" width="5" style="23" customWidth="1"/>
    <col min="11526" max="11526" width="10.625" style="23" customWidth="1"/>
    <col min="11527" max="11776" width="8.625" style="23"/>
    <col min="11777" max="11777" width="6.5" style="23" customWidth="1"/>
    <col min="11778" max="11778" width="14.125" style="23" customWidth="1"/>
    <col min="11779" max="11779" width="42.375" style="23" customWidth="1"/>
    <col min="11780" max="11781" width="5" style="23" customWidth="1"/>
    <col min="11782" max="11782" width="10.625" style="23" customWidth="1"/>
    <col min="11783" max="12032" width="8.625" style="23"/>
    <col min="12033" max="12033" width="6.5" style="23" customWidth="1"/>
    <col min="12034" max="12034" width="14.125" style="23" customWidth="1"/>
    <col min="12035" max="12035" width="42.375" style="23" customWidth="1"/>
    <col min="12036" max="12037" width="5" style="23" customWidth="1"/>
    <col min="12038" max="12038" width="10.625" style="23" customWidth="1"/>
    <col min="12039" max="12288" width="8.625" style="23"/>
    <col min="12289" max="12289" width="6.5" style="23" customWidth="1"/>
    <col min="12290" max="12290" width="14.125" style="23" customWidth="1"/>
    <col min="12291" max="12291" width="42.375" style="23" customWidth="1"/>
    <col min="12292" max="12293" width="5" style="23" customWidth="1"/>
    <col min="12294" max="12294" width="10.625" style="23" customWidth="1"/>
    <col min="12295" max="12544" width="8.625" style="23"/>
    <col min="12545" max="12545" width="6.5" style="23" customWidth="1"/>
    <col min="12546" max="12546" width="14.125" style="23" customWidth="1"/>
    <col min="12547" max="12547" width="42.375" style="23" customWidth="1"/>
    <col min="12548" max="12549" width="5" style="23" customWidth="1"/>
    <col min="12550" max="12550" width="10.625" style="23" customWidth="1"/>
    <col min="12551" max="12800" width="8.625" style="23"/>
    <col min="12801" max="12801" width="6.5" style="23" customWidth="1"/>
    <col min="12802" max="12802" width="14.125" style="23" customWidth="1"/>
    <col min="12803" max="12803" width="42.375" style="23" customWidth="1"/>
    <col min="12804" max="12805" width="5" style="23" customWidth="1"/>
    <col min="12806" max="12806" width="10.625" style="23" customWidth="1"/>
    <col min="12807" max="13056" width="8.625" style="23"/>
    <col min="13057" max="13057" width="6.5" style="23" customWidth="1"/>
    <col min="13058" max="13058" width="14.125" style="23" customWidth="1"/>
    <col min="13059" max="13059" width="42.375" style="23" customWidth="1"/>
    <col min="13060" max="13061" width="5" style="23" customWidth="1"/>
    <col min="13062" max="13062" width="10.625" style="23" customWidth="1"/>
    <col min="13063" max="13312" width="8.625" style="23"/>
    <col min="13313" max="13313" width="6.5" style="23" customWidth="1"/>
    <col min="13314" max="13314" width="14.125" style="23" customWidth="1"/>
    <col min="13315" max="13315" width="42.375" style="23" customWidth="1"/>
    <col min="13316" max="13317" width="5" style="23" customWidth="1"/>
    <col min="13318" max="13318" width="10.625" style="23" customWidth="1"/>
    <col min="13319" max="13568" width="8.625" style="23"/>
    <col min="13569" max="13569" width="6.5" style="23" customWidth="1"/>
    <col min="13570" max="13570" width="14.125" style="23" customWidth="1"/>
    <col min="13571" max="13571" width="42.375" style="23" customWidth="1"/>
    <col min="13572" max="13573" width="5" style="23" customWidth="1"/>
    <col min="13574" max="13574" width="10.625" style="23" customWidth="1"/>
    <col min="13575" max="13824" width="8.625" style="23"/>
    <col min="13825" max="13825" width="6.5" style="23" customWidth="1"/>
    <col min="13826" max="13826" width="14.125" style="23" customWidth="1"/>
    <col min="13827" max="13827" width="42.375" style="23" customWidth="1"/>
    <col min="13828" max="13829" width="5" style="23" customWidth="1"/>
    <col min="13830" max="13830" width="10.625" style="23" customWidth="1"/>
    <col min="13831" max="14080" width="8.625" style="23"/>
    <col min="14081" max="14081" width="6.5" style="23" customWidth="1"/>
    <col min="14082" max="14082" width="14.125" style="23" customWidth="1"/>
    <col min="14083" max="14083" width="42.375" style="23" customWidth="1"/>
    <col min="14084" max="14085" width="5" style="23" customWidth="1"/>
    <col min="14086" max="14086" width="10.625" style="23" customWidth="1"/>
    <col min="14087" max="14336" width="8.625" style="23"/>
    <col min="14337" max="14337" width="6.5" style="23" customWidth="1"/>
    <col min="14338" max="14338" width="14.125" style="23" customWidth="1"/>
    <col min="14339" max="14339" width="42.375" style="23" customWidth="1"/>
    <col min="14340" max="14341" width="5" style="23" customWidth="1"/>
    <col min="14342" max="14342" width="10.625" style="23" customWidth="1"/>
    <col min="14343" max="14592" width="8.625" style="23"/>
    <col min="14593" max="14593" width="6.5" style="23" customWidth="1"/>
    <col min="14594" max="14594" width="14.125" style="23" customWidth="1"/>
    <col min="14595" max="14595" width="42.375" style="23" customWidth="1"/>
    <col min="14596" max="14597" width="5" style="23" customWidth="1"/>
    <col min="14598" max="14598" width="10.625" style="23" customWidth="1"/>
    <col min="14599" max="14848" width="8.625" style="23"/>
    <col min="14849" max="14849" width="6.5" style="23" customWidth="1"/>
    <col min="14850" max="14850" width="14.125" style="23" customWidth="1"/>
    <col min="14851" max="14851" width="42.375" style="23" customWidth="1"/>
    <col min="14852" max="14853" width="5" style="23" customWidth="1"/>
    <col min="14854" max="14854" width="10.625" style="23" customWidth="1"/>
    <col min="14855" max="15104" width="8.625" style="23"/>
    <col min="15105" max="15105" width="6.5" style="23" customWidth="1"/>
    <col min="15106" max="15106" width="14.125" style="23" customWidth="1"/>
    <col min="15107" max="15107" width="42.375" style="23" customWidth="1"/>
    <col min="15108" max="15109" width="5" style="23" customWidth="1"/>
    <col min="15110" max="15110" width="10.625" style="23" customWidth="1"/>
    <col min="15111" max="15360" width="8.625" style="23"/>
    <col min="15361" max="15361" width="6.5" style="23" customWidth="1"/>
    <col min="15362" max="15362" width="14.125" style="23" customWidth="1"/>
    <col min="15363" max="15363" width="42.375" style="23" customWidth="1"/>
    <col min="15364" max="15365" width="5" style="23" customWidth="1"/>
    <col min="15366" max="15366" width="10.625" style="23" customWidth="1"/>
    <col min="15367" max="15616" width="8.625" style="23"/>
    <col min="15617" max="15617" width="6.5" style="23" customWidth="1"/>
    <col min="15618" max="15618" width="14.125" style="23" customWidth="1"/>
    <col min="15619" max="15619" width="42.375" style="23" customWidth="1"/>
    <col min="15620" max="15621" width="5" style="23" customWidth="1"/>
    <col min="15622" max="15622" width="10.625" style="23" customWidth="1"/>
    <col min="15623" max="15872" width="8.625" style="23"/>
    <col min="15873" max="15873" width="6.5" style="23" customWidth="1"/>
    <col min="15874" max="15874" width="14.125" style="23" customWidth="1"/>
    <col min="15875" max="15875" width="42.375" style="23" customWidth="1"/>
    <col min="15876" max="15877" width="5" style="23" customWidth="1"/>
    <col min="15878" max="15878" width="10.625" style="23" customWidth="1"/>
    <col min="15879" max="16128" width="8.625" style="23"/>
    <col min="16129" max="16129" width="6.5" style="23" customWidth="1"/>
    <col min="16130" max="16130" width="14.125" style="23" customWidth="1"/>
    <col min="16131" max="16131" width="42.375" style="23" customWidth="1"/>
    <col min="16132" max="16133" width="5" style="23" customWidth="1"/>
    <col min="16134" max="16134" width="10.625" style="23" customWidth="1"/>
    <col min="16135" max="16384" width="8.625" style="23"/>
  </cols>
  <sheetData>
    <row r="1" spans="1:6" s="16" customFormat="1" ht="33.75" customHeight="1" x14ac:dyDescent="0.2">
      <c r="A1" s="13"/>
      <c r="B1" s="14"/>
      <c r="C1" s="14"/>
      <c r="D1" s="14"/>
      <c r="E1" s="14"/>
      <c r="F1" s="15" t="s">
        <v>6</v>
      </c>
    </row>
    <row r="2" spans="1:6" s="21" customFormat="1" ht="15" customHeight="1" x14ac:dyDescent="0.2">
      <c r="A2" s="17"/>
      <c r="B2" s="18"/>
      <c r="C2" s="19"/>
      <c r="D2" s="20"/>
      <c r="E2" s="20"/>
      <c r="F2" s="19"/>
    </row>
    <row r="3" spans="1:6" ht="12.75" x14ac:dyDescent="0.2">
      <c r="A3" s="21"/>
      <c r="B3" s="22"/>
      <c r="C3" s="21"/>
      <c r="D3" s="22"/>
      <c r="E3" s="21"/>
      <c r="F3" s="21"/>
    </row>
    <row r="4" spans="1:6" s="24" customFormat="1" ht="15.75" x14ac:dyDescent="0.25">
      <c r="A4" s="556" t="s">
        <v>7</v>
      </c>
      <c r="B4" s="556"/>
      <c r="C4" s="556"/>
      <c r="D4" s="556"/>
      <c r="E4" s="556"/>
      <c r="F4" s="556"/>
    </row>
    <row r="5" spans="1:6" ht="12.75" x14ac:dyDescent="0.2">
      <c r="A5" s="21"/>
      <c r="B5" s="22"/>
      <c r="C5" s="21"/>
      <c r="D5" s="22"/>
      <c r="E5" s="21"/>
      <c r="F5" s="21"/>
    </row>
    <row r="6" spans="1:6" ht="12.75" x14ac:dyDescent="0.2">
      <c r="A6" s="21"/>
      <c r="B6" s="22"/>
      <c r="C6" s="21"/>
      <c r="D6" s="22"/>
      <c r="E6" s="21"/>
      <c r="F6" s="21"/>
    </row>
    <row r="7" spans="1:6" ht="12.75" customHeight="1" x14ac:dyDescent="0.2">
      <c r="A7" s="25" t="s">
        <v>8</v>
      </c>
      <c r="B7" s="26"/>
      <c r="C7" s="557" t="s">
        <v>9</v>
      </c>
      <c r="D7" s="557"/>
      <c r="E7" s="557"/>
      <c r="F7" s="557"/>
    </row>
    <row r="8" spans="1:6" ht="12.75" customHeight="1" x14ac:dyDescent="0.2">
      <c r="A8" s="25"/>
      <c r="B8" s="26"/>
      <c r="C8" s="27"/>
      <c r="D8" s="27"/>
      <c r="E8" s="27"/>
      <c r="F8" s="27"/>
    </row>
    <row r="9" spans="1:6" ht="12.75" customHeight="1" x14ac:dyDescent="0.2">
      <c r="A9" s="25" t="s">
        <v>10</v>
      </c>
      <c r="B9" s="26"/>
      <c r="C9" s="557" t="s">
        <v>11</v>
      </c>
      <c r="D9" s="557"/>
      <c r="E9" s="557"/>
      <c r="F9" s="557"/>
    </row>
    <row r="10" spans="1:6" ht="12.75" customHeight="1" x14ac:dyDescent="0.2">
      <c r="A10" s="25"/>
      <c r="B10" s="26"/>
      <c r="C10" s="27"/>
      <c r="D10" s="27"/>
      <c r="E10" s="27"/>
      <c r="F10" s="27"/>
    </row>
    <row r="11" spans="1:6" ht="12.75" customHeight="1" x14ac:dyDescent="0.2">
      <c r="A11" s="25" t="s">
        <v>12</v>
      </c>
      <c r="C11" s="558" t="s">
        <v>13</v>
      </c>
      <c r="D11" s="558"/>
      <c r="E11" s="558"/>
      <c r="F11" s="558"/>
    </row>
    <row r="12" spans="1:6" ht="12.75" customHeight="1" x14ac:dyDescent="0.2">
      <c r="A12" s="22"/>
      <c r="B12" s="21"/>
      <c r="C12" s="28"/>
      <c r="D12" s="27"/>
      <c r="E12" s="29"/>
      <c r="F12" s="27"/>
    </row>
    <row r="13" spans="1:6" ht="12.75" customHeight="1" x14ac:dyDescent="0.2">
      <c r="A13" s="25" t="s">
        <v>14</v>
      </c>
      <c r="B13" s="21"/>
      <c r="C13" s="559" t="s">
        <v>15</v>
      </c>
      <c r="D13" s="559"/>
      <c r="E13" s="559"/>
      <c r="F13" s="559"/>
    </row>
    <row r="14" spans="1:6" ht="12.75" customHeight="1" x14ac:dyDescent="0.2">
      <c r="C14" s="30"/>
      <c r="D14" s="30"/>
      <c r="E14" s="30"/>
      <c r="F14" s="30"/>
    </row>
    <row r="15" spans="1:6" ht="12.75" customHeight="1" x14ac:dyDescent="0.2">
      <c r="A15" s="25" t="s">
        <v>16</v>
      </c>
      <c r="B15" s="21"/>
      <c r="C15" s="31" t="s">
        <v>17</v>
      </c>
      <c r="D15" s="27"/>
      <c r="E15" s="27"/>
      <c r="F15" s="27"/>
    </row>
    <row r="16" spans="1:6" ht="12.75" customHeight="1" x14ac:dyDescent="0.2">
      <c r="A16" s="22"/>
      <c r="B16" s="21"/>
      <c r="C16" s="32"/>
      <c r="D16" s="27"/>
      <c r="E16" s="27"/>
      <c r="F16" s="27"/>
    </row>
    <row r="17" spans="1:6" ht="12.75" customHeight="1" x14ac:dyDescent="0.2">
      <c r="A17" s="33" t="s">
        <v>18</v>
      </c>
      <c r="B17" s="34"/>
      <c r="C17" s="35" t="s">
        <v>19</v>
      </c>
      <c r="D17" s="27"/>
      <c r="E17" s="27"/>
      <c r="F17" s="27"/>
    </row>
    <row r="18" spans="1:6" ht="12.75" customHeight="1" x14ac:dyDescent="0.2">
      <c r="A18" s="22"/>
      <c r="B18" s="21"/>
      <c r="C18" s="32"/>
      <c r="D18" s="27"/>
      <c r="E18" s="27"/>
      <c r="F18" s="27"/>
    </row>
    <row r="19" spans="1:6" ht="26.25" customHeight="1" x14ac:dyDescent="0.2">
      <c r="A19" s="560" t="s">
        <v>20</v>
      </c>
      <c r="B19" s="560"/>
      <c r="C19" s="31" t="s">
        <v>21</v>
      </c>
      <c r="D19" s="27"/>
      <c r="E19" s="27"/>
      <c r="F19" s="27"/>
    </row>
    <row r="20" spans="1:6" ht="12.75" customHeight="1" x14ac:dyDescent="0.2">
      <c r="A20" s="22"/>
      <c r="B20" s="21"/>
      <c r="C20" s="32"/>
      <c r="D20" s="27"/>
      <c r="E20" s="27"/>
      <c r="F20" s="27"/>
    </row>
    <row r="21" spans="1:6" ht="89.25" customHeight="1" x14ac:dyDescent="0.2">
      <c r="A21" s="25" t="s">
        <v>22</v>
      </c>
      <c r="B21" s="21"/>
      <c r="C21" s="557" t="s">
        <v>23</v>
      </c>
      <c r="D21" s="557"/>
      <c r="E21" s="557"/>
      <c r="F21" s="557"/>
    </row>
    <row r="22" spans="1:6" ht="12.75" customHeight="1" x14ac:dyDescent="0.2">
      <c r="A22" s="22"/>
      <c r="B22" s="21"/>
      <c r="C22" s="27"/>
      <c r="D22" s="27"/>
      <c r="E22" s="27"/>
      <c r="F22" s="27"/>
    </row>
    <row r="23" spans="1:6" ht="12.75" customHeight="1" x14ac:dyDescent="0.2">
      <c r="A23" s="22" t="s">
        <v>24</v>
      </c>
      <c r="B23" s="21"/>
      <c r="C23" s="36" t="s">
        <v>25</v>
      </c>
      <c r="D23" s="36"/>
      <c r="E23" s="36"/>
      <c r="F23" s="36"/>
    </row>
    <row r="24" spans="1:6" ht="12.75" x14ac:dyDescent="0.2">
      <c r="A24" s="22"/>
      <c r="B24" s="21"/>
      <c r="C24" s="27" t="s">
        <v>26</v>
      </c>
      <c r="D24" s="27"/>
      <c r="E24" s="27"/>
      <c r="F24" s="27"/>
    </row>
    <row r="25" spans="1:6" ht="12.75" x14ac:dyDescent="0.2">
      <c r="A25" s="22"/>
      <c r="B25" s="21"/>
      <c r="C25" s="27"/>
      <c r="D25" s="27"/>
      <c r="E25" s="27"/>
      <c r="F25" s="27"/>
    </row>
    <row r="26" spans="1:6" ht="15.75" customHeight="1" x14ac:dyDescent="0.2">
      <c r="A26" s="22" t="s">
        <v>27</v>
      </c>
      <c r="B26" s="21"/>
      <c r="C26" s="37" t="s">
        <v>28</v>
      </c>
      <c r="D26" s="36"/>
      <c r="E26" s="36"/>
      <c r="F26" s="36"/>
    </row>
    <row r="27" spans="1:6" ht="12.75" x14ac:dyDescent="0.2">
      <c r="A27" s="22"/>
      <c r="B27" s="21"/>
      <c r="C27" s="37" t="s">
        <v>29</v>
      </c>
      <c r="D27" s="36"/>
      <c r="E27" s="36"/>
      <c r="F27" s="36"/>
    </row>
    <row r="28" spans="1:6" ht="15.75" customHeight="1" x14ac:dyDescent="0.2">
      <c r="A28" s="22"/>
      <c r="B28" s="21"/>
      <c r="C28" s="37" t="s">
        <v>30</v>
      </c>
      <c r="D28" s="36"/>
      <c r="E28" s="36"/>
      <c r="F28" s="36"/>
    </row>
    <row r="29" spans="1:6" ht="12.75" x14ac:dyDescent="0.2">
      <c r="A29" s="21" t="s">
        <v>31</v>
      </c>
      <c r="B29" s="38"/>
      <c r="C29" s="39" t="s">
        <v>32</v>
      </c>
      <c r="D29" s="40"/>
      <c r="E29" s="40"/>
      <c r="F29" s="40"/>
    </row>
    <row r="30" spans="1:6" ht="18" customHeight="1" x14ac:dyDescent="0.2">
      <c r="A30" s="21" t="s">
        <v>33</v>
      </c>
      <c r="B30" s="41"/>
      <c r="C30" s="36" t="s">
        <v>34</v>
      </c>
      <c r="D30" s="36"/>
      <c r="E30" s="36"/>
      <c r="F30" s="36"/>
    </row>
    <row r="31" spans="1:6" ht="18" customHeight="1" x14ac:dyDescent="0.2">
      <c r="A31" s="21" t="s">
        <v>35</v>
      </c>
      <c r="B31" s="41"/>
      <c r="C31" s="36" t="s">
        <v>36</v>
      </c>
      <c r="D31" s="36"/>
      <c r="E31" s="36"/>
      <c r="F31" s="36"/>
    </row>
    <row r="32" spans="1:6" s="43" customFormat="1" ht="20.100000000000001" customHeight="1" x14ac:dyDescent="0.2">
      <c r="A32" s="42"/>
      <c r="B32" s="42"/>
      <c r="C32" s="42"/>
      <c r="D32" s="42"/>
      <c r="E32" s="42"/>
      <c r="F32" s="42"/>
    </row>
    <row r="33" spans="1:6" ht="15" customHeight="1" x14ac:dyDescent="0.2">
      <c r="A33" s="44"/>
      <c r="B33" s="44"/>
      <c r="C33" s="44"/>
      <c r="D33" s="44"/>
      <c r="E33" s="44"/>
      <c r="F33" s="44"/>
    </row>
    <row r="34" spans="1:6" ht="12.75" x14ac:dyDescent="0.2">
      <c r="A34" s="22" t="s">
        <v>37</v>
      </c>
      <c r="C34" s="45"/>
      <c r="D34" s="36"/>
      <c r="E34" s="36"/>
      <c r="F34" s="36"/>
    </row>
    <row r="35" spans="1:6" ht="12.75" x14ac:dyDescent="0.2">
      <c r="A35" s="46"/>
      <c r="C35" s="45"/>
      <c r="D35" s="36"/>
      <c r="E35" s="36"/>
      <c r="F35" s="36"/>
    </row>
    <row r="36" spans="1:6" ht="12.75" x14ac:dyDescent="0.2">
      <c r="A36" s="25" t="s">
        <v>38</v>
      </c>
      <c r="B36" s="26"/>
      <c r="C36" s="561" t="s">
        <v>39</v>
      </c>
      <c r="D36" s="555"/>
      <c r="E36" s="555"/>
      <c r="F36" s="555"/>
    </row>
    <row r="37" spans="1:6" ht="12.75" x14ac:dyDescent="0.2">
      <c r="A37" s="26"/>
      <c r="B37" s="26"/>
      <c r="C37" s="562" t="s">
        <v>40</v>
      </c>
      <c r="D37" s="563"/>
      <c r="E37" s="563"/>
      <c r="F37" s="563"/>
    </row>
    <row r="38" spans="1:6" ht="25.5" customHeight="1" x14ac:dyDescent="0.2">
      <c r="A38" s="26"/>
      <c r="B38" s="26"/>
      <c r="C38" s="564" t="s">
        <v>41</v>
      </c>
      <c r="D38" s="565"/>
      <c r="E38" s="565"/>
      <c r="F38" s="565"/>
    </row>
    <row r="39" spans="1:6" ht="12.75" x14ac:dyDescent="0.2">
      <c r="B39" s="26"/>
    </row>
    <row r="40" spans="1:6" ht="12.75" x14ac:dyDescent="0.2">
      <c r="A40" s="22" t="s">
        <v>42</v>
      </c>
      <c r="C40" s="45" t="s">
        <v>43</v>
      </c>
      <c r="D40" s="36"/>
      <c r="E40" s="36"/>
      <c r="F40" s="36"/>
    </row>
    <row r="41" spans="1:6" ht="28.5" customHeight="1" x14ac:dyDescent="0.2">
      <c r="C41" s="555" t="s">
        <v>44</v>
      </c>
      <c r="D41" s="555"/>
      <c r="E41" s="555"/>
      <c r="F41" s="555"/>
    </row>
    <row r="42" spans="1:6" ht="12.75" x14ac:dyDescent="0.2">
      <c r="C42" s="45"/>
      <c r="D42" s="36"/>
      <c r="E42" s="36"/>
      <c r="F42" s="36"/>
    </row>
    <row r="43" spans="1:6" ht="12.75" customHeight="1" x14ac:dyDescent="0.2">
      <c r="A43" s="47" t="s">
        <v>45</v>
      </c>
      <c r="B43" s="48"/>
      <c r="C43" s="48" t="s">
        <v>46</v>
      </c>
      <c r="D43" s="48"/>
      <c r="E43" s="48"/>
      <c r="F43" s="48"/>
    </row>
    <row r="44" spans="1:6" ht="12.75" x14ac:dyDescent="0.2">
      <c r="A44" s="49"/>
      <c r="B44" s="49"/>
      <c r="C44" s="50" t="s">
        <v>47</v>
      </c>
      <c r="D44" s="49"/>
      <c r="E44" s="49"/>
      <c r="F44" s="49"/>
    </row>
    <row r="45" spans="1:6" ht="12.75" x14ac:dyDescent="0.2">
      <c r="A45" s="48"/>
      <c r="B45" s="48"/>
      <c r="C45" s="51" t="s">
        <v>48</v>
      </c>
      <c r="D45" s="48"/>
      <c r="E45" s="48"/>
      <c r="F45" s="48"/>
    </row>
    <row r="46" spans="1:6" ht="12.75" x14ac:dyDescent="0.2">
      <c r="A46" s="16"/>
      <c r="B46" s="26"/>
      <c r="C46" s="52" t="s">
        <v>49</v>
      </c>
      <c r="D46" s="53"/>
      <c r="E46" s="53"/>
      <c r="F46" s="53"/>
    </row>
    <row r="47" spans="1:6" ht="12.75" x14ac:dyDescent="0.2">
      <c r="A47" s="16"/>
      <c r="B47" s="21"/>
      <c r="C47" s="54" t="s">
        <v>50</v>
      </c>
      <c r="D47" s="36"/>
      <c r="E47" s="36"/>
      <c r="F47" s="36"/>
    </row>
    <row r="48" spans="1:6" ht="12.75" x14ac:dyDescent="0.2">
      <c r="A48" s="16"/>
      <c r="B48" s="21"/>
      <c r="C48" s="54" t="s">
        <v>51</v>
      </c>
      <c r="D48" s="36"/>
      <c r="E48" s="36"/>
      <c r="F48" s="36"/>
    </row>
    <row r="49" spans="1:6" ht="12.75" x14ac:dyDescent="0.2">
      <c r="A49" s="16"/>
      <c r="B49" s="21"/>
      <c r="C49" s="54" t="s">
        <v>52</v>
      </c>
      <c r="D49" s="21"/>
      <c r="E49" s="21"/>
      <c r="F49" s="21"/>
    </row>
    <row r="50" spans="1:6" ht="12.75" customHeight="1" x14ac:dyDescent="0.2">
      <c r="A50" s="55"/>
      <c r="B50" s="55"/>
      <c r="C50" s="56" t="s">
        <v>53</v>
      </c>
      <c r="D50" s="55"/>
      <c r="E50" s="55"/>
      <c r="F50" s="55"/>
    </row>
    <row r="51" spans="1:6" ht="12.75" customHeight="1" x14ac:dyDescent="0.2">
      <c r="A51" s="55"/>
      <c r="B51" s="55"/>
      <c r="C51" s="56" t="s">
        <v>54</v>
      </c>
      <c r="D51" s="55"/>
      <c r="E51" s="55"/>
      <c r="F51" s="55"/>
    </row>
    <row r="52" spans="1:6" ht="12.75" customHeight="1" x14ac:dyDescent="0.2">
      <c r="A52" s="55"/>
      <c r="B52" s="55"/>
      <c r="C52" s="56" t="s">
        <v>55</v>
      </c>
      <c r="D52" s="55"/>
      <c r="E52" s="55"/>
      <c r="F52" s="55"/>
    </row>
    <row r="53" spans="1:6" ht="12.75" customHeight="1" x14ac:dyDescent="0.2">
      <c r="A53" s="55"/>
      <c r="B53" s="55"/>
      <c r="C53" s="56" t="s">
        <v>56</v>
      </c>
      <c r="D53" s="55"/>
      <c r="E53" s="55"/>
      <c r="F53" s="55"/>
    </row>
    <row r="54" spans="1:6" ht="16.5" customHeight="1" x14ac:dyDescent="0.2">
      <c r="A54" s="55"/>
      <c r="B54" s="55"/>
      <c r="C54" s="55"/>
      <c r="D54" s="55"/>
      <c r="E54" s="55"/>
      <c r="F54" s="55"/>
    </row>
    <row r="55" spans="1:6" ht="16.5" customHeight="1" x14ac:dyDescent="0.2">
      <c r="A55" s="55"/>
      <c r="B55" s="55"/>
      <c r="C55" s="55"/>
      <c r="D55" s="55"/>
      <c r="E55" s="55"/>
      <c r="F55" s="55"/>
    </row>
    <row r="56" spans="1:6" ht="16.5" customHeight="1" x14ac:dyDescent="0.2">
      <c r="A56" s="55"/>
      <c r="B56" s="55"/>
      <c r="C56" s="55"/>
      <c r="D56" s="55"/>
      <c r="E56" s="55"/>
      <c r="F56" s="55"/>
    </row>
    <row r="57" spans="1:6" ht="16.5" customHeight="1" x14ac:dyDescent="0.2">
      <c r="B57" s="55"/>
      <c r="C57" s="55"/>
      <c r="D57" s="55"/>
      <c r="E57" s="55"/>
      <c r="F57" s="55"/>
    </row>
  </sheetData>
  <sheetProtection selectLockedCells="1" selectUnlockedCells="1"/>
  <mergeCells count="13">
    <mergeCell ref="C41:F41"/>
    <mergeCell ref="A4:F4"/>
    <mergeCell ref="C7:F7"/>
    <mergeCell ref="C9:F9"/>
    <mergeCell ref="C11:D11"/>
    <mergeCell ref="E11:F11"/>
    <mergeCell ref="C13:D13"/>
    <mergeCell ref="E13:F13"/>
    <mergeCell ref="A19:B19"/>
    <mergeCell ref="C21:F21"/>
    <mergeCell ref="C36:F36"/>
    <mergeCell ref="C37:F37"/>
    <mergeCell ref="C38:F38"/>
  </mergeCells>
  <hyperlinks>
    <hyperlink ref="C36" r:id="rId1"/>
    <hyperlink ref="C38:F38" r:id="rId2" display="http://statistik.arbeitsagentur.de/Navigation/Statistik/Statistik-nach-Themen/Statistik-nach-Themen-Nav.html"/>
    <hyperlink ref="C29" r:id="rId3" display="mailto:%20Statistik-Service-Suedost@arbeitsagentur.de"/>
  </hyperlinks>
  <printOptions horizontalCentered="1"/>
  <pageMargins left="0.70866141732283472" right="0.39370078740157483" top="0.39370078740157483" bottom="0.39370078740157483" header="0.39370078740157483" footer="0.39370078740157483"/>
  <pageSetup paperSize="9" scale="96" orientation="portrait" r:id="rId4"/>
  <headerFooter alignWithMargins="0"/>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autoPageBreaks="0"/>
  </sheetPr>
  <dimension ref="A1:G62"/>
  <sheetViews>
    <sheetView showGridLines="0" zoomScaleNormal="100" workbookViewId="0"/>
  </sheetViews>
  <sheetFormatPr baseColWidth="10" defaultColWidth="9.75" defaultRowHeight="16.5" customHeight="1" x14ac:dyDescent="0.2"/>
  <cols>
    <col min="1" max="1" width="6.875" style="60" customWidth="1"/>
    <col min="2" max="4" width="13.25" style="60" customWidth="1"/>
    <col min="5" max="5" width="5.625" style="60" customWidth="1"/>
    <col min="6" max="6" width="18.125" style="60" customWidth="1"/>
    <col min="7" max="16384" width="9.75" style="60"/>
  </cols>
  <sheetData>
    <row r="1" spans="1:7" s="59" customFormat="1" ht="33.75" customHeight="1" x14ac:dyDescent="0.2">
      <c r="A1" s="57"/>
      <c r="B1" s="58"/>
      <c r="C1" s="58"/>
      <c r="D1" s="58"/>
      <c r="E1" s="58"/>
      <c r="F1" s="58"/>
      <c r="G1" s="15" t="s">
        <v>6</v>
      </c>
    </row>
    <row r="2" spans="1:7" ht="12.75" customHeight="1" x14ac:dyDescent="0.2"/>
    <row r="3" spans="1:7" ht="12" x14ac:dyDescent="0.2">
      <c r="B3" s="61"/>
    </row>
    <row r="4" spans="1:7" ht="15.75" x14ac:dyDescent="0.25">
      <c r="A4" s="62" t="s">
        <v>57</v>
      </c>
      <c r="C4" s="62"/>
      <c r="D4" s="62"/>
      <c r="E4" s="62"/>
      <c r="F4" s="62"/>
    </row>
    <row r="5" spans="1:7" ht="12" x14ac:dyDescent="0.2"/>
    <row r="6" spans="1:7" ht="12" x14ac:dyDescent="0.2"/>
    <row r="7" spans="1:7" ht="15" x14ac:dyDescent="0.25">
      <c r="A7" s="63" t="s">
        <v>11</v>
      </c>
      <c r="C7" s="64"/>
      <c r="D7" s="64"/>
      <c r="E7" s="64"/>
      <c r="F7" s="64"/>
    </row>
    <row r="8" spans="1:7" ht="15" customHeight="1" x14ac:dyDescent="0.2">
      <c r="A8" s="65" t="s">
        <v>13</v>
      </c>
      <c r="C8" s="66"/>
      <c r="D8" s="66"/>
      <c r="E8" s="66"/>
      <c r="F8" s="66"/>
    </row>
    <row r="9" spans="1:7" ht="15" customHeight="1" x14ac:dyDescent="0.2">
      <c r="A9" s="67" t="s">
        <v>58</v>
      </c>
      <c r="C9" s="66"/>
      <c r="D9" s="66"/>
      <c r="E9" s="66"/>
      <c r="F9" s="66"/>
    </row>
    <row r="10" spans="1:7" ht="15" customHeight="1" x14ac:dyDescent="0.2"/>
    <row r="11" spans="1:7" ht="15" customHeight="1" x14ac:dyDescent="0.2">
      <c r="A11" s="68"/>
    </row>
    <row r="12" spans="1:7" s="71" customFormat="1" ht="15" customHeight="1" x14ac:dyDescent="0.2">
      <c r="A12" s="69" t="s">
        <v>59</v>
      </c>
      <c r="B12" s="70"/>
      <c r="C12" s="70"/>
      <c r="D12" s="70"/>
      <c r="E12" s="70"/>
    </row>
    <row r="13" spans="1:7" s="71" customFormat="1" ht="15" customHeight="1" x14ac:dyDescent="0.2">
      <c r="A13" s="72" t="s">
        <v>60</v>
      </c>
      <c r="F13" s="73"/>
    </row>
    <row r="14" spans="1:7" s="71" customFormat="1" ht="15" customHeight="1" x14ac:dyDescent="0.2">
      <c r="B14" s="72" t="s">
        <v>61</v>
      </c>
      <c r="F14" s="73"/>
      <c r="G14" s="74" t="s">
        <v>62</v>
      </c>
    </row>
    <row r="15" spans="1:7" s="71" customFormat="1" ht="15" customHeight="1" x14ac:dyDescent="0.2">
      <c r="A15" s="72" t="s">
        <v>63</v>
      </c>
      <c r="F15" s="73"/>
    </row>
    <row r="16" spans="1:7" s="71" customFormat="1" ht="15" customHeight="1" x14ac:dyDescent="0.2">
      <c r="B16" s="72" t="s">
        <v>64</v>
      </c>
      <c r="F16" s="73"/>
    </row>
    <row r="17" spans="1:7" s="71" customFormat="1" ht="15" customHeight="1" x14ac:dyDescent="0.2">
      <c r="B17" s="72" t="s">
        <v>65</v>
      </c>
      <c r="F17" s="73"/>
      <c r="G17" s="74" t="s">
        <v>66</v>
      </c>
    </row>
    <row r="18" spans="1:7" s="71" customFormat="1" ht="15" customHeight="1" x14ac:dyDescent="0.2">
      <c r="F18" s="73"/>
    </row>
    <row r="19" spans="1:7" s="71" customFormat="1" ht="15" customHeight="1" x14ac:dyDescent="0.2">
      <c r="A19" s="69" t="s">
        <v>67</v>
      </c>
      <c r="F19" s="73"/>
    </row>
    <row r="20" spans="1:7" s="71" customFormat="1" ht="15" customHeight="1" x14ac:dyDescent="0.2">
      <c r="B20" s="72" t="s">
        <v>68</v>
      </c>
      <c r="F20" s="73"/>
      <c r="G20" s="74" t="s">
        <v>69</v>
      </c>
    </row>
    <row r="21" spans="1:7" s="71" customFormat="1" ht="15" customHeight="1" x14ac:dyDescent="0.2">
      <c r="B21" s="72" t="s">
        <v>61</v>
      </c>
      <c r="F21" s="73"/>
      <c r="G21" s="74" t="s">
        <v>70</v>
      </c>
    </row>
    <row r="22" spans="1:7" s="71" customFormat="1" ht="15" customHeight="1" x14ac:dyDescent="0.2">
      <c r="B22" s="72" t="s">
        <v>71</v>
      </c>
      <c r="F22" s="73"/>
      <c r="G22" s="74" t="s">
        <v>72</v>
      </c>
    </row>
    <row r="23" spans="1:7" s="71" customFormat="1" ht="15" customHeight="1" x14ac:dyDescent="0.2">
      <c r="B23" s="72" t="s">
        <v>73</v>
      </c>
      <c r="F23" s="73"/>
      <c r="G23" s="74" t="s">
        <v>74</v>
      </c>
    </row>
    <row r="24" spans="1:7" s="71" customFormat="1" ht="15" customHeight="1" x14ac:dyDescent="0.2">
      <c r="F24" s="73"/>
    </row>
    <row r="25" spans="1:7" s="71" customFormat="1" ht="15" customHeight="1" x14ac:dyDescent="0.2">
      <c r="A25" s="69" t="s">
        <v>75</v>
      </c>
      <c r="F25" s="73"/>
    </row>
    <row r="26" spans="1:7" s="71" customFormat="1" ht="15" customHeight="1" x14ac:dyDescent="0.2">
      <c r="B26" s="72" t="s">
        <v>68</v>
      </c>
      <c r="F26" s="73"/>
      <c r="G26" s="74" t="s">
        <v>76</v>
      </c>
    </row>
    <row r="27" spans="1:7" s="71" customFormat="1" ht="15" customHeight="1" x14ac:dyDescent="0.2">
      <c r="B27" s="72" t="s">
        <v>61</v>
      </c>
      <c r="F27" s="73"/>
      <c r="G27" s="74" t="s">
        <v>77</v>
      </c>
    </row>
    <row r="28" spans="1:7" s="71" customFormat="1" ht="15" customHeight="1" x14ac:dyDescent="0.2">
      <c r="B28" s="72" t="s">
        <v>71</v>
      </c>
      <c r="F28" s="73"/>
      <c r="G28" s="74" t="s">
        <v>78</v>
      </c>
    </row>
    <row r="29" spans="1:7" s="71" customFormat="1" ht="15" customHeight="1" x14ac:dyDescent="0.2">
      <c r="A29" s="71" t="s">
        <v>79</v>
      </c>
      <c r="B29" s="72" t="s">
        <v>73</v>
      </c>
      <c r="F29" s="73"/>
      <c r="G29" s="74" t="s">
        <v>80</v>
      </c>
    </row>
    <row r="30" spans="1:7" s="71" customFormat="1" ht="15" customHeight="1" x14ac:dyDescent="0.2">
      <c r="F30" s="73"/>
    </row>
    <row r="31" spans="1:7" s="71" customFormat="1" ht="15" customHeight="1" x14ac:dyDescent="0.2">
      <c r="A31" s="69" t="s">
        <v>81</v>
      </c>
      <c r="F31" s="73"/>
    </row>
    <row r="32" spans="1:7" s="71" customFormat="1" ht="15" customHeight="1" x14ac:dyDescent="0.2">
      <c r="B32" s="72" t="s">
        <v>82</v>
      </c>
      <c r="F32" s="73"/>
      <c r="G32" s="74" t="s">
        <v>83</v>
      </c>
    </row>
    <row r="33" spans="1:7" s="71" customFormat="1" ht="15" customHeight="1" x14ac:dyDescent="0.2">
      <c r="B33" s="72" t="s">
        <v>71</v>
      </c>
      <c r="F33" s="73"/>
      <c r="G33" s="74" t="s">
        <v>84</v>
      </c>
    </row>
    <row r="34" spans="1:7" s="71" customFormat="1" ht="15" customHeight="1" x14ac:dyDescent="0.2">
      <c r="B34" s="72" t="s">
        <v>73</v>
      </c>
      <c r="F34" s="73"/>
      <c r="G34" s="74" t="s">
        <v>85</v>
      </c>
    </row>
    <row r="35" spans="1:7" s="71" customFormat="1" ht="15" customHeight="1" x14ac:dyDescent="0.2">
      <c r="F35" s="73"/>
    </row>
    <row r="36" spans="1:7" s="71" customFormat="1" ht="15" customHeight="1" x14ac:dyDescent="0.2">
      <c r="A36" s="69" t="s">
        <v>86</v>
      </c>
      <c r="F36" s="73"/>
    </row>
    <row r="37" spans="1:7" s="71" customFormat="1" ht="15" customHeight="1" x14ac:dyDescent="0.2">
      <c r="B37" s="72" t="s">
        <v>71</v>
      </c>
      <c r="F37" s="73"/>
      <c r="G37" s="74" t="s">
        <v>87</v>
      </c>
    </row>
    <row r="38" spans="1:7" s="71" customFormat="1" ht="15" customHeight="1" x14ac:dyDescent="0.2">
      <c r="B38" s="72" t="s">
        <v>73</v>
      </c>
      <c r="F38" s="73"/>
      <c r="G38" s="74" t="s">
        <v>88</v>
      </c>
    </row>
    <row r="39" spans="1:7" s="71" customFormat="1" ht="15" customHeight="1" x14ac:dyDescent="0.2">
      <c r="F39" s="73"/>
    </row>
    <row r="40" spans="1:7" s="71" customFormat="1" ht="15" customHeight="1" x14ac:dyDescent="0.2">
      <c r="A40" s="69" t="s">
        <v>89</v>
      </c>
      <c r="F40" s="73"/>
    </row>
    <row r="41" spans="1:7" s="71" customFormat="1" ht="32.25" customHeight="1" x14ac:dyDescent="0.2">
      <c r="B41" s="566" t="s">
        <v>90</v>
      </c>
      <c r="C41" s="566"/>
      <c r="D41" s="566"/>
      <c r="E41" s="566"/>
      <c r="F41" s="566"/>
      <c r="G41" s="74" t="s">
        <v>91</v>
      </c>
    </row>
    <row r="42" spans="1:7" s="71" customFormat="1" ht="15" customHeight="1" x14ac:dyDescent="0.2">
      <c r="F42" s="73"/>
    </row>
    <row r="43" spans="1:7" s="71" customFormat="1" ht="15" customHeight="1" x14ac:dyDescent="0.2">
      <c r="A43" s="69"/>
      <c r="F43" s="73"/>
      <c r="G43" s="74"/>
    </row>
    <row r="44" spans="1:7" s="76" customFormat="1" ht="12.75" x14ac:dyDescent="0.2">
      <c r="A44" s="75"/>
      <c r="B44" s="75"/>
      <c r="C44" s="75"/>
      <c r="D44" s="75"/>
      <c r="E44" s="75"/>
      <c r="F44" s="75"/>
    </row>
    <row r="45" spans="1:7" s="76" customFormat="1" ht="12.75" x14ac:dyDescent="0.2">
      <c r="B45" s="75"/>
      <c r="C45" s="75"/>
      <c r="D45" s="75"/>
      <c r="E45" s="75"/>
      <c r="F45" s="75"/>
    </row>
    <row r="46" spans="1:7" s="76" customFormat="1" ht="12.75" x14ac:dyDescent="0.2">
      <c r="A46" s="77"/>
      <c r="B46" s="78"/>
      <c r="D46" s="79"/>
      <c r="E46" s="79"/>
      <c r="F46" s="79"/>
    </row>
    <row r="47" spans="1:7" s="76" customFormat="1" ht="12.75" x14ac:dyDescent="0.2">
      <c r="A47" s="71"/>
      <c r="B47" s="78"/>
      <c r="C47" s="80"/>
      <c r="D47" s="80"/>
      <c r="E47" s="80"/>
      <c r="F47" s="80"/>
    </row>
    <row r="48" spans="1:7" s="76" customFormat="1" ht="12.75" x14ac:dyDescent="0.2">
      <c r="A48" s="71"/>
      <c r="B48" s="78"/>
      <c r="C48" s="78"/>
      <c r="D48" s="78"/>
      <c r="E48" s="78"/>
      <c r="F48" s="78"/>
    </row>
    <row r="49" spans="1:6" s="76" customFormat="1" ht="12.75" x14ac:dyDescent="0.2">
      <c r="A49" s="71"/>
      <c r="B49" s="75"/>
      <c r="C49" s="75"/>
      <c r="D49" s="75"/>
      <c r="E49" s="75"/>
      <c r="F49" s="75"/>
    </row>
    <row r="50" spans="1:6" s="76" customFormat="1" ht="12.75" x14ac:dyDescent="0.2">
      <c r="A50" s="71"/>
      <c r="B50" s="78"/>
      <c r="D50" s="79"/>
      <c r="E50" s="79"/>
      <c r="F50" s="79"/>
    </row>
    <row r="51" spans="1:6" s="76" customFormat="1" ht="12.75" x14ac:dyDescent="0.2">
      <c r="A51" s="71"/>
      <c r="B51" s="78"/>
      <c r="C51" s="80"/>
      <c r="D51" s="80"/>
      <c r="E51" s="80"/>
      <c r="F51" s="80"/>
    </row>
    <row r="52" spans="1:6" s="76" customFormat="1" ht="12.75" x14ac:dyDescent="0.2">
      <c r="A52" s="71"/>
      <c r="B52" s="78"/>
      <c r="C52" s="78"/>
      <c r="D52" s="78"/>
      <c r="E52" s="78"/>
      <c r="F52" s="78"/>
    </row>
    <row r="53" spans="1:6" s="76" customFormat="1" ht="12.75" x14ac:dyDescent="0.2">
      <c r="A53" s="71"/>
      <c r="B53" s="75"/>
      <c r="C53" s="75"/>
      <c r="D53" s="75"/>
      <c r="E53" s="75"/>
      <c r="F53" s="75"/>
    </row>
    <row r="54" spans="1:6" s="76" customFormat="1" ht="12.75" x14ac:dyDescent="0.2">
      <c r="A54" s="71"/>
      <c r="B54" s="81"/>
      <c r="D54" s="82"/>
      <c r="E54" s="82"/>
      <c r="F54" s="82"/>
    </row>
    <row r="55" spans="1:6" ht="12.75" x14ac:dyDescent="0.2">
      <c r="A55" s="71"/>
      <c r="B55" s="83"/>
      <c r="C55" s="84"/>
      <c r="D55" s="84"/>
      <c r="E55" s="84"/>
      <c r="F55" s="84"/>
    </row>
    <row r="56" spans="1:6" ht="12.75" x14ac:dyDescent="0.2">
      <c r="A56" s="71"/>
      <c r="B56" s="85"/>
    </row>
    <row r="57" spans="1:6" ht="12.75" x14ac:dyDescent="0.2">
      <c r="A57" s="71"/>
    </row>
    <row r="58" spans="1:6" ht="12.75" x14ac:dyDescent="0.2">
      <c r="A58" s="71"/>
      <c r="C58" s="61"/>
      <c r="D58" s="61"/>
    </row>
    <row r="59" spans="1:6" ht="12.75" x14ac:dyDescent="0.2">
      <c r="A59" s="71"/>
      <c r="E59" s="86"/>
    </row>
    <row r="60" spans="1:6" ht="12" x14ac:dyDescent="0.2">
      <c r="B60" s="87"/>
      <c r="C60" s="61"/>
      <c r="D60" s="61"/>
    </row>
    <row r="61" spans="1:6" ht="12" x14ac:dyDescent="0.2">
      <c r="B61" s="88"/>
    </row>
    <row r="62" spans="1:6" ht="12" x14ac:dyDescent="0.2"/>
  </sheetData>
  <mergeCells count="1">
    <mergeCell ref="B41:F41"/>
  </mergeCells>
  <hyperlinks>
    <hyperlink ref="G14" location="'Tabelle 1'!A1" display="'Tabelle 1'!A1"/>
    <hyperlink ref="G17" location="'Diagramm'!A1" display="'Diagramm'!A1"/>
    <hyperlink ref="G20" location="'Tabelle 2.1'!A1" display="'Tabelle 2.1'!A1"/>
    <hyperlink ref="G21" location="'Tabelle 2.2'!A1" display="'Tabelle 2.2'!A1"/>
    <hyperlink ref="G22" location="'Tabelle 2.3'!A1" display="'Tabelle 2.3'!A1"/>
    <hyperlink ref="G23" location="'Tabelle 2.4'!A1" display="'Tabelle 2.4'!A1"/>
    <hyperlink ref="G26" location="'Tabelle 3.1'!A1" display="'Tabelle 3.1'!A1"/>
    <hyperlink ref="G27" location="'Tabelle 3.2'!A1" display="'Tabelle 3.2'!A1"/>
    <hyperlink ref="G28" location="'Tabelle 3.3'!A1" display="'Tabelle 3.3'!A1"/>
    <hyperlink ref="G29" location="'Tabelle 3.4'!A1" display="'Tabelle 3.4'!A1"/>
    <hyperlink ref="G32" location="'Tabelle 4.1'!A1" display="'Tabelle 4.1'!A1"/>
    <hyperlink ref="G33" location="'Tabelle 4.2'!A1" display="'Tabelle 4.2'!A1"/>
    <hyperlink ref="G34" location="'Tabelle 4.3'!A1" display="'Tabelle 4.3'!A1"/>
    <hyperlink ref="G37" location="'Tabelle 5.1'!A1" display="'Tabelle 5.1'!A1"/>
    <hyperlink ref="G38" location="'Tabelle 5.2'!A1" display="'Tabelle 5.2'!A1"/>
    <hyperlink ref="G41" location="'Tabelle 6'!A1" display="'Tabelle 6'!A1"/>
  </hyperlinks>
  <printOptions horizontalCentered="1"/>
  <pageMargins left="0.70866141732283472" right="0.39370078740157483" top="0.39370078740157483" bottom="0.39370078740157483" header="0.39370078740157483" footer="0.39370078740157483"/>
  <pageSetup paperSize="9"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O63"/>
  <sheetViews>
    <sheetView showGridLines="0" zoomScaleNormal="100" workbookViewId="0"/>
  </sheetViews>
  <sheetFormatPr baseColWidth="10" defaultColWidth="7.75" defaultRowHeight="15.95" customHeight="1" x14ac:dyDescent="0.2"/>
  <cols>
    <col min="1" max="1" width="3.25" style="98" customWidth="1"/>
    <col min="2" max="2" width="16.5" style="98" bestFit="1" customWidth="1"/>
    <col min="3" max="3" width="5.875" style="156" customWidth="1"/>
    <col min="4" max="9" width="8.5" style="157" customWidth="1"/>
    <col min="10" max="10" width="8.5" style="158" customWidth="1"/>
    <col min="11" max="11" width="8.5" style="98" customWidth="1"/>
    <col min="12" max="16384" width="7.75" style="98"/>
  </cols>
  <sheetData>
    <row r="1" spans="1:15" s="92" customFormat="1" ht="36.75" customHeight="1" x14ac:dyDescent="0.2">
      <c r="A1" s="89"/>
      <c r="B1" s="90"/>
      <c r="C1" s="91"/>
      <c r="D1" s="91"/>
      <c r="E1" s="91"/>
      <c r="F1" s="91"/>
      <c r="G1" s="90"/>
      <c r="H1" s="90"/>
      <c r="I1" s="90"/>
      <c r="J1" s="15" t="s">
        <v>6</v>
      </c>
    </row>
    <row r="2" spans="1:15" s="92" customFormat="1" ht="6.2" customHeight="1" x14ac:dyDescent="0.2">
      <c r="A2" s="93"/>
      <c r="B2" s="94"/>
      <c r="C2" s="94"/>
      <c r="D2" s="94"/>
      <c r="E2" s="94"/>
      <c r="F2" s="94"/>
      <c r="G2" s="94"/>
      <c r="H2" s="94"/>
      <c r="I2" s="94"/>
      <c r="J2" s="94"/>
    </row>
    <row r="3" spans="1:15" s="95" customFormat="1" ht="24.95" customHeight="1" x14ac:dyDescent="0.2">
      <c r="A3" s="569" t="s">
        <v>92</v>
      </c>
      <c r="B3" s="570"/>
      <c r="C3" s="570"/>
      <c r="D3" s="570"/>
      <c r="E3" s="570"/>
      <c r="F3" s="570"/>
      <c r="G3" s="570"/>
      <c r="H3" s="570"/>
      <c r="I3" s="570"/>
      <c r="J3" s="570"/>
    </row>
    <row r="4" spans="1:15" s="95" customFormat="1" ht="12" customHeight="1" x14ac:dyDescent="0.2">
      <c r="A4" s="571" t="s">
        <v>93</v>
      </c>
      <c r="B4" s="571"/>
      <c r="C4" s="571"/>
      <c r="D4" s="571"/>
      <c r="E4" s="571"/>
      <c r="F4" s="571"/>
      <c r="G4" s="571"/>
      <c r="H4" s="571"/>
      <c r="I4" s="571"/>
      <c r="J4" s="571"/>
    </row>
    <row r="5" spans="1:15" s="95" customFormat="1" ht="12" customHeight="1" x14ac:dyDescent="0.2">
      <c r="A5" s="572" t="s">
        <v>58</v>
      </c>
      <c r="B5" s="572"/>
      <c r="C5" s="572"/>
      <c r="D5" s="572"/>
      <c r="E5" s="96"/>
      <c r="F5" s="96"/>
      <c r="G5" s="96"/>
      <c r="H5" s="96"/>
      <c r="I5" s="96"/>
      <c r="J5" s="96"/>
    </row>
    <row r="6" spans="1:15" s="95" customFormat="1" ht="11.25" customHeight="1" x14ac:dyDescent="0.2">
      <c r="A6" s="573"/>
      <c r="B6" s="574"/>
      <c r="C6" s="574"/>
      <c r="D6" s="574"/>
      <c r="E6" s="574"/>
      <c r="F6" s="574"/>
      <c r="G6" s="574"/>
      <c r="H6" s="574"/>
      <c r="I6" s="574"/>
      <c r="J6" s="574"/>
    </row>
    <row r="7" spans="1:15" s="92" customFormat="1" ht="12" customHeight="1" x14ac:dyDescent="0.2">
      <c r="A7" s="575" t="s">
        <v>94</v>
      </c>
      <c r="B7" s="576"/>
      <c r="C7" s="581" t="s">
        <v>95</v>
      </c>
      <c r="D7" s="584" t="s">
        <v>96</v>
      </c>
      <c r="E7" s="585"/>
      <c r="F7" s="585"/>
      <c r="G7" s="585"/>
      <c r="H7" s="586"/>
      <c r="I7" s="587" t="s">
        <v>97</v>
      </c>
      <c r="J7" s="588"/>
      <c r="K7" s="97"/>
      <c r="L7" s="97"/>
      <c r="M7" s="97"/>
      <c r="N7" s="97"/>
      <c r="O7" s="97"/>
    </row>
    <row r="8" spans="1:15" ht="34.5" customHeight="1" x14ac:dyDescent="0.2">
      <c r="A8" s="577"/>
      <c r="B8" s="578"/>
      <c r="C8" s="582"/>
      <c r="D8" s="591" t="s">
        <v>98</v>
      </c>
      <c r="E8" s="591" t="s">
        <v>99</v>
      </c>
      <c r="F8" s="591" t="s">
        <v>100</v>
      </c>
      <c r="G8" s="591" t="s">
        <v>101</v>
      </c>
      <c r="H8" s="591" t="s">
        <v>102</v>
      </c>
      <c r="I8" s="589"/>
      <c r="J8" s="590"/>
    </row>
    <row r="9" spans="1:15" ht="12" customHeight="1" x14ac:dyDescent="0.2">
      <c r="A9" s="577"/>
      <c r="B9" s="578"/>
      <c r="C9" s="582"/>
      <c r="D9" s="592"/>
      <c r="E9" s="592"/>
      <c r="F9" s="592"/>
      <c r="G9" s="592"/>
      <c r="H9" s="592"/>
      <c r="I9" s="99" t="s">
        <v>103</v>
      </c>
      <c r="J9" s="100" t="s">
        <v>104</v>
      </c>
    </row>
    <row r="10" spans="1:15" ht="12" customHeight="1" x14ac:dyDescent="0.2">
      <c r="A10" s="579"/>
      <c r="B10" s="580"/>
      <c r="C10" s="583"/>
      <c r="D10" s="101">
        <v>1</v>
      </c>
      <c r="E10" s="101">
        <v>2</v>
      </c>
      <c r="F10" s="101">
        <v>3</v>
      </c>
      <c r="G10" s="101">
        <v>4</v>
      </c>
      <c r="H10" s="101">
        <v>5</v>
      </c>
      <c r="I10" s="101">
        <v>6</v>
      </c>
      <c r="J10" s="101">
        <v>7</v>
      </c>
      <c r="K10" s="102"/>
    </row>
    <row r="11" spans="1:15" s="111" customFormat="1" ht="18" customHeight="1" x14ac:dyDescent="0.2">
      <c r="A11" s="103" t="s">
        <v>67</v>
      </c>
      <c r="B11" s="104"/>
      <c r="C11" s="105"/>
      <c r="D11" s="106"/>
      <c r="E11" s="107"/>
      <c r="F11" s="107"/>
      <c r="G11" s="107"/>
      <c r="H11" s="108"/>
      <c r="I11" s="109"/>
      <c r="J11" s="110"/>
    </row>
    <row r="12" spans="1:15" s="111" customFormat="1" ht="13.5" customHeight="1" x14ac:dyDescent="0.2">
      <c r="A12" s="112" t="s">
        <v>105</v>
      </c>
      <c r="B12" s="113"/>
      <c r="C12" s="114">
        <v>100</v>
      </c>
      <c r="D12" s="115">
        <v>62749</v>
      </c>
      <c r="E12" s="115">
        <v>62554</v>
      </c>
      <c r="F12" s="115">
        <v>62736</v>
      </c>
      <c r="G12" s="115">
        <v>63692</v>
      </c>
      <c r="H12" s="115">
        <v>63196</v>
      </c>
      <c r="I12" s="116">
        <v>-447</v>
      </c>
      <c r="J12" s="117">
        <v>-0.70732324830685489</v>
      </c>
      <c r="N12" s="118"/>
    </row>
    <row r="13" spans="1:15" s="111" customFormat="1" ht="13.5" customHeight="1" x14ac:dyDescent="0.2">
      <c r="A13" s="119" t="s">
        <v>106</v>
      </c>
      <c r="B13" s="120" t="s">
        <v>107</v>
      </c>
      <c r="C13" s="114">
        <v>50.818339734497762</v>
      </c>
      <c r="D13" s="115">
        <v>31888</v>
      </c>
      <c r="E13" s="115">
        <v>31816</v>
      </c>
      <c r="F13" s="115">
        <v>31769</v>
      </c>
      <c r="G13" s="115">
        <v>32495</v>
      </c>
      <c r="H13" s="115">
        <v>32210</v>
      </c>
      <c r="I13" s="116">
        <v>-322</v>
      </c>
      <c r="J13" s="117">
        <v>-0.99968953741074196</v>
      </c>
    </row>
    <row r="14" spans="1:15" s="111" customFormat="1" ht="13.5" customHeight="1" x14ac:dyDescent="0.2">
      <c r="A14" s="121"/>
      <c r="B14" s="120" t="s">
        <v>108</v>
      </c>
      <c r="C14" s="114">
        <v>49.181660265502238</v>
      </c>
      <c r="D14" s="115">
        <v>30861</v>
      </c>
      <c r="E14" s="115">
        <v>30738</v>
      </c>
      <c r="F14" s="115">
        <v>30967</v>
      </c>
      <c r="G14" s="115">
        <v>31197</v>
      </c>
      <c r="H14" s="115">
        <v>30986</v>
      </c>
      <c r="I14" s="116">
        <v>-125</v>
      </c>
      <c r="J14" s="117">
        <v>-0.40340799070547989</v>
      </c>
    </row>
    <row r="15" spans="1:15" s="111" customFormat="1" ht="13.5" customHeight="1" x14ac:dyDescent="0.2">
      <c r="A15" s="119" t="s">
        <v>106</v>
      </c>
      <c r="B15" s="122" t="s">
        <v>109</v>
      </c>
      <c r="C15" s="114">
        <v>7.6829909639994263</v>
      </c>
      <c r="D15" s="115">
        <v>4821</v>
      </c>
      <c r="E15" s="115">
        <v>4920</v>
      </c>
      <c r="F15" s="115">
        <v>5019</v>
      </c>
      <c r="G15" s="115">
        <v>5206</v>
      </c>
      <c r="H15" s="115">
        <v>4523</v>
      </c>
      <c r="I15" s="116">
        <v>298</v>
      </c>
      <c r="J15" s="117">
        <v>6.588547424275923</v>
      </c>
    </row>
    <row r="16" spans="1:15" s="111" customFormat="1" ht="13.5" customHeight="1" x14ac:dyDescent="0.2">
      <c r="A16" s="119"/>
      <c r="B16" s="122" t="s">
        <v>110</v>
      </c>
      <c r="C16" s="114">
        <v>66.291096272450559</v>
      </c>
      <c r="D16" s="115">
        <v>41597</v>
      </c>
      <c r="E16" s="115">
        <v>41558</v>
      </c>
      <c r="F16" s="115">
        <v>41722</v>
      </c>
      <c r="G16" s="115">
        <v>42519</v>
      </c>
      <c r="H16" s="115">
        <v>42856</v>
      </c>
      <c r="I16" s="116">
        <v>-1259</v>
      </c>
      <c r="J16" s="117">
        <v>-2.9377450065335076</v>
      </c>
    </row>
    <row r="17" spans="1:10" s="111" customFormat="1" ht="13.5" customHeight="1" x14ac:dyDescent="0.2">
      <c r="A17" s="119"/>
      <c r="B17" s="122" t="s">
        <v>111</v>
      </c>
      <c r="C17" s="114">
        <v>25.217931759868684</v>
      </c>
      <c r="D17" s="115">
        <v>15824</v>
      </c>
      <c r="E17" s="115">
        <v>15618</v>
      </c>
      <c r="F17" s="115">
        <v>15537</v>
      </c>
      <c r="G17" s="115">
        <v>15503</v>
      </c>
      <c r="H17" s="115">
        <v>15387</v>
      </c>
      <c r="I17" s="116">
        <v>437</v>
      </c>
      <c r="J17" s="117">
        <v>2.8400597907324365</v>
      </c>
    </row>
    <row r="18" spans="1:10" s="111" customFormat="1" ht="13.5" customHeight="1" x14ac:dyDescent="0.2">
      <c r="A18" s="121"/>
      <c r="B18" s="122" t="s">
        <v>112</v>
      </c>
      <c r="C18" s="114">
        <v>0.80798100368133352</v>
      </c>
      <c r="D18" s="115">
        <v>507</v>
      </c>
      <c r="E18" s="115">
        <v>458</v>
      </c>
      <c r="F18" s="115">
        <v>458</v>
      </c>
      <c r="G18" s="115">
        <v>464</v>
      </c>
      <c r="H18" s="115">
        <v>430</v>
      </c>
      <c r="I18" s="116">
        <v>77</v>
      </c>
      <c r="J18" s="117">
        <v>17.906976744186046</v>
      </c>
    </row>
    <row r="19" spans="1:10" s="111" customFormat="1" ht="13.5" customHeight="1" x14ac:dyDescent="0.2">
      <c r="A19" s="121"/>
      <c r="B19" s="122" t="s">
        <v>113</v>
      </c>
      <c r="C19" s="114">
        <v>0.26613969943744126</v>
      </c>
      <c r="D19" s="115">
        <v>167</v>
      </c>
      <c r="E19" s="115">
        <v>147</v>
      </c>
      <c r="F19" s="115">
        <v>135</v>
      </c>
      <c r="G19" s="115">
        <v>143</v>
      </c>
      <c r="H19" s="115">
        <v>119</v>
      </c>
      <c r="I19" s="116">
        <v>48</v>
      </c>
      <c r="J19" s="117">
        <v>40.336134453781511</v>
      </c>
    </row>
    <row r="20" spans="1:10" s="111" customFormat="1" ht="13.5" customHeight="1" x14ac:dyDescent="0.2">
      <c r="A20" s="119" t="s">
        <v>114</v>
      </c>
      <c r="B20" s="123" t="s">
        <v>115</v>
      </c>
      <c r="C20" s="114">
        <v>69.546925050598418</v>
      </c>
      <c r="D20" s="115">
        <v>43640</v>
      </c>
      <c r="E20" s="115">
        <v>43691</v>
      </c>
      <c r="F20" s="115">
        <v>43784</v>
      </c>
      <c r="G20" s="115">
        <v>44653</v>
      </c>
      <c r="H20" s="115">
        <v>44284</v>
      </c>
      <c r="I20" s="116">
        <v>-644</v>
      </c>
      <c r="J20" s="117">
        <v>-1.454249841929365</v>
      </c>
    </row>
    <row r="21" spans="1:10" s="111" customFormat="1" ht="13.5" customHeight="1" x14ac:dyDescent="0.2">
      <c r="A21" s="121"/>
      <c r="B21" s="123" t="s">
        <v>116</v>
      </c>
      <c r="C21" s="114">
        <v>30.453074949401586</v>
      </c>
      <c r="D21" s="115">
        <v>19109</v>
      </c>
      <c r="E21" s="115">
        <v>18863</v>
      </c>
      <c r="F21" s="115">
        <v>18952</v>
      </c>
      <c r="G21" s="115">
        <v>19039</v>
      </c>
      <c r="H21" s="115">
        <v>18912</v>
      </c>
      <c r="I21" s="116">
        <v>197</v>
      </c>
      <c r="J21" s="117">
        <v>1.0416666666666667</v>
      </c>
    </row>
    <row r="22" spans="1:10" s="111" customFormat="1" ht="13.5" customHeight="1" x14ac:dyDescent="0.2">
      <c r="A22" s="119" t="s">
        <v>114</v>
      </c>
      <c r="B22" s="123" t="s">
        <v>117</v>
      </c>
      <c r="C22" s="114">
        <v>97.102742673190008</v>
      </c>
      <c r="D22" s="115">
        <v>60931</v>
      </c>
      <c r="E22" s="115">
        <v>60820</v>
      </c>
      <c r="F22" s="115">
        <v>61092</v>
      </c>
      <c r="G22" s="115">
        <v>62030</v>
      </c>
      <c r="H22" s="115">
        <v>61631</v>
      </c>
      <c r="I22" s="116">
        <v>-700</v>
      </c>
      <c r="J22" s="117">
        <v>-1.1357920527007512</v>
      </c>
    </row>
    <row r="23" spans="1:10" s="111" customFormat="1" ht="13.5" customHeight="1" x14ac:dyDescent="0.2">
      <c r="A23" s="124"/>
      <c r="B23" s="125" t="s">
        <v>118</v>
      </c>
      <c r="C23" s="126">
        <v>2.8606033562287845</v>
      </c>
      <c r="D23" s="115">
        <v>1795</v>
      </c>
      <c r="E23" s="115">
        <v>1712</v>
      </c>
      <c r="F23" s="115">
        <v>1622</v>
      </c>
      <c r="G23" s="115">
        <v>1642</v>
      </c>
      <c r="H23" s="115">
        <v>1549</v>
      </c>
      <c r="I23" s="116">
        <v>246</v>
      </c>
      <c r="J23" s="117">
        <v>15.881213686249193</v>
      </c>
    </row>
    <row r="24" spans="1:10" s="111" customFormat="1" ht="18" customHeight="1" x14ac:dyDescent="0.2">
      <c r="A24" s="127" t="s">
        <v>119</v>
      </c>
      <c r="B24" s="104"/>
      <c r="C24" s="128"/>
      <c r="D24" s="129"/>
      <c r="E24" s="130"/>
      <c r="F24" s="130"/>
      <c r="G24" s="130"/>
      <c r="H24" s="131"/>
      <c r="I24" s="132"/>
      <c r="J24" s="133"/>
    </row>
    <row r="25" spans="1:10" s="111" customFormat="1" ht="15.75" customHeight="1" x14ac:dyDescent="0.2">
      <c r="A25" s="112" t="s">
        <v>120</v>
      </c>
      <c r="B25" s="113"/>
      <c r="C25" s="134"/>
      <c r="D25" s="135"/>
      <c r="E25" s="136"/>
      <c r="F25" s="136"/>
      <c r="G25" s="136"/>
      <c r="H25" s="137"/>
      <c r="I25" s="138"/>
      <c r="J25" s="139"/>
    </row>
    <row r="26" spans="1:10" s="111" customFormat="1" ht="13.5" customHeight="1" x14ac:dyDescent="0.2">
      <c r="A26" s="112" t="s">
        <v>105</v>
      </c>
      <c r="B26" s="113"/>
      <c r="C26" s="114">
        <v>100</v>
      </c>
      <c r="D26" s="140">
        <v>7349</v>
      </c>
      <c r="E26" s="115">
        <v>7183</v>
      </c>
      <c r="F26" s="115">
        <v>7293</v>
      </c>
      <c r="G26" s="115">
        <v>7401</v>
      </c>
      <c r="H26" s="141">
        <v>7514</v>
      </c>
      <c r="I26" s="116">
        <v>-165</v>
      </c>
      <c r="J26" s="117">
        <v>-2.1959009848283206</v>
      </c>
    </row>
    <row r="27" spans="1:10" s="111" customFormat="1" ht="13.5" customHeight="1" x14ac:dyDescent="0.2">
      <c r="A27" s="119" t="s">
        <v>106</v>
      </c>
      <c r="B27" s="120" t="s">
        <v>107</v>
      </c>
      <c r="C27" s="114">
        <v>40.454483603211322</v>
      </c>
      <c r="D27" s="116">
        <v>2973</v>
      </c>
      <c r="E27" s="115">
        <v>2920</v>
      </c>
      <c r="F27" s="115">
        <v>3010</v>
      </c>
      <c r="G27" s="115">
        <v>3040</v>
      </c>
      <c r="H27" s="141">
        <v>3054</v>
      </c>
      <c r="I27" s="116">
        <v>-81</v>
      </c>
      <c r="J27" s="117">
        <v>-2.6522593320235757</v>
      </c>
    </row>
    <row r="28" spans="1:10" s="111" customFormat="1" ht="13.5" customHeight="1" x14ac:dyDescent="0.2">
      <c r="A28" s="121"/>
      <c r="B28" s="120" t="s">
        <v>108</v>
      </c>
      <c r="C28" s="114">
        <v>59.545516396788678</v>
      </c>
      <c r="D28" s="116">
        <v>4376</v>
      </c>
      <c r="E28" s="115">
        <v>4263</v>
      </c>
      <c r="F28" s="115">
        <v>4283</v>
      </c>
      <c r="G28" s="115">
        <v>4361</v>
      </c>
      <c r="H28" s="141">
        <v>4460</v>
      </c>
      <c r="I28" s="116">
        <v>-84</v>
      </c>
      <c r="J28" s="117">
        <v>-1.883408071748879</v>
      </c>
    </row>
    <row r="29" spans="1:10" s="111" customFormat="1" ht="13.5" customHeight="1" x14ac:dyDescent="0.2">
      <c r="A29" s="119" t="s">
        <v>106</v>
      </c>
      <c r="B29" s="122" t="s">
        <v>109</v>
      </c>
      <c r="C29" s="114">
        <v>11.117158797115254</v>
      </c>
      <c r="D29" s="116">
        <v>817</v>
      </c>
      <c r="E29" s="115">
        <v>659</v>
      </c>
      <c r="F29" s="115">
        <v>665</v>
      </c>
      <c r="G29" s="115">
        <v>669</v>
      </c>
      <c r="H29" s="141">
        <v>719</v>
      </c>
      <c r="I29" s="116">
        <v>98</v>
      </c>
      <c r="J29" s="117">
        <v>13.630041724617524</v>
      </c>
    </row>
    <row r="30" spans="1:10" s="111" customFormat="1" ht="13.5" customHeight="1" x14ac:dyDescent="0.2">
      <c r="A30" s="119"/>
      <c r="B30" s="122" t="s">
        <v>110</v>
      </c>
      <c r="C30" s="114">
        <v>41.012382637093481</v>
      </c>
      <c r="D30" s="116">
        <v>3014</v>
      </c>
      <c r="E30" s="115">
        <v>3040</v>
      </c>
      <c r="F30" s="115">
        <v>3068</v>
      </c>
      <c r="G30" s="115">
        <v>3136</v>
      </c>
      <c r="H30" s="141">
        <v>3222</v>
      </c>
      <c r="I30" s="116">
        <v>-208</v>
      </c>
      <c r="J30" s="117">
        <v>-6.4556176288019866</v>
      </c>
    </row>
    <row r="31" spans="1:10" s="111" customFormat="1" ht="13.5" customHeight="1" x14ac:dyDescent="0.2">
      <c r="A31" s="119"/>
      <c r="B31" s="122" t="s">
        <v>111</v>
      </c>
      <c r="C31" s="114">
        <v>25.52728262348619</v>
      </c>
      <c r="D31" s="116">
        <v>1876</v>
      </c>
      <c r="E31" s="115">
        <v>1898</v>
      </c>
      <c r="F31" s="115">
        <v>1921</v>
      </c>
      <c r="G31" s="115">
        <v>1988</v>
      </c>
      <c r="H31" s="141">
        <v>2022</v>
      </c>
      <c r="I31" s="116">
        <v>-146</v>
      </c>
      <c r="J31" s="117">
        <v>-7.220573689416419</v>
      </c>
    </row>
    <row r="32" spans="1:10" s="111" customFormat="1" ht="13.5" customHeight="1" x14ac:dyDescent="0.2">
      <c r="A32" s="121"/>
      <c r="B32" s="122" t="s">
        <v>112</v>
      </c>
      <c r="C32" s="114">
        <v>22.343175942305077</v>
      </c>
      <c r="D32" s="116">
        <v>1642</v>
      </c>
      <c r="E32" s="115">
        <v>1586</v>
      </c>
      <c r="F32" s="115">
        <v>1639</v>
      </c>
      <c r="G32" s="115">
        <v>1608</v>
      </c>
      <c r="H32" s="141">
        <v>1551</v>
      </c>
      <c r="I32" s="116">
        <v>91</v>
      </c>
      <c r="J32" s="117">
        <v>5.8671824629271434</v>
      </c>
    </row>
    <row r="33" spans="1:10" s="111" customFormat="1" ht="13.5" customHeight="1" x14ac:dyDescent="0.2">
      <c r="A33" s="121"/>
      <c r="B33" s="122" t="s">
        <v>113</v>
      </c>
      <c r="C33" s="114">
        <v>2.7758878759014833</v>
      </c>
      <c r="D33" s="116">
        <v>204</v>
      </c>
      <c r="E33" s="115">
        <v>206</v>
      </c>
      <c r="F33" s="115">
        <v>207</v>
      </c>
      <c r="G33" s="115">
        <v>197</v>
      </c>
      <c r="H33" s="141">
        <v>178</v>
      </c>
      <c r="I33" s="116">
        <v>26</v>
      </c>
      <c r="J33" s="117">
        <v>14.606741573033707</v>
      </c>
    </row>
    <row r="34" spans="1:10" s="111" customFormat="1" ht="13.5" customHeight="1" x14ac:dyDescent="0.2">
      <c r="A34" s="119" t="s">
        <v>114</v>
      </c>
      <c r="B34" s="123" t="s">
        <v>117</v>
      </c>
      <c r="C34" s="114">
        <v>97.196897537079877</v>
      </c>
      <c r="D34" s="116">
        <v>7143</v>
      </c>
      <c r="E34" s="115">
        <v>6985</v>
      </c>
      <c r="F34" s="115">
        <v>7087</v>
      </c>
      <c r="G34" s="115">
        <v>7214</v>
      </c>
      <c r="H34" s="141">
        <v>7323</v>
      </c>
      <c r="I34" s="116">
        <v>-180</v>
      </c>
      <c r="J34" s="117">
        <v>-2.4580090126997134</v>
      </c>
    </row>
    <row r="35" spans="1:10" s="111" customFormat="1" ht="13.5" customHeight="1" x14ac:dyDescent="0.2">
      <c r="A35" s="119"/>
      <c r="B35" s="120" t="s">
        <v>118</v>
      </c>
      <c r="C35" s="114">
        <v>2.6262076472989522</v>
      </c>
      <c r="D35" s="116">
        <v>193</v>
      </c>
      <c r="E35" s="115">
        <v>186</v>
      </c>
      <c r="F35" s="115">
        <v>194</v>
      </c>
      <c r="G35" s="115">
        <v>174</v>
      </c>
      <c r="H35" s="141">
        <v>176</v>
      </c>
      <c r="I35" s="116">
        <v>17</v>
      </c>
      <c r="J35" s="117">
        <v>9.6590909090909083</v>
      </c>
    </row>
    <row r="36" spans="1:10" s="111" customFormat="1" ht="18" customHeight="1" x14ac:dyDescent="0.2">
      <c r="A36" s="112" t="s">
        <v>121</v>
      </c>
      <c r="B36" s="113"/>
      <c r="C36" s="142"/>
      <c r="D36" s="135"/>
      <c r="E36" s="136"/>
      <c r="F36" s="136"/>
      <c r="G36" s="136"/>
      <c r="H36" s="137"/>
      <c r="I36" s="138"/>
      <c r="J36" s="139"/>
    </row>
    <row r="37" spans="1:10" s="111" customFormat="1" ht="13.5" customHeight="1" x14ac:dyDescent="0.2">
      <c r="A37" s="112" t="s">
        <v>105</v>
      </c>
      <c r="B37" s="113"/>
      <c r="C37" s="114">
        <v>100</v>
      </c>
      <c r="D37" s="140">
        <v>5389</v>
      </c>
      <c r="E37" s="115">
        <v>5309</v>
      </c>
      <c r="F37" s="115">
        <v>5404</v>
      </c>
      <c r="G37" s="115">
        <v>5472</v>
      </c>
      <c r="H37" s="141">
        <v>5609</v>
      </c>
      <c r="I37" s="116">
        <v>-220</v>
      </c>
      <c r="J37" s="117">
        <v>-3.9222677839187021</v>
      </c>
    </row>
    <row r="38" spans="1:10" s="111" customFormat="1" ht="13.5" customHeight="1" x14ac:dyDescent="0.2">
      <c r="A38" s="119" t="s">
        <v>106</v>
      </c>
      <c r="B38" s="120" t="s">
        <v>107</v>
      </c>
      <c r="C38" s="114">
        <v>41.770272777880869</v>
      </c>
      <c r="D38" s="116">
        <v>2251</v>
      </c>
      <c r="E38" s="115">
        <v>2228</v>
      </c>
      <c r="F38" s="115">
        <v>2300</v>
      </c>
      <c r="G38" s="115">
        <v>2316</v>
      </c>
      <c r="H38" s="141">
        <v>2341</v>
      </c>
      <c r="I38" s="116">
        <v>-90</v>
      </c>
      <c r="J38" s="117">
        <v>-3.8445108927808627</v>
      </c>
    </row>
    <row r="39" spans="1:10" s="111" customFormat="1" ht="13.5" customHeight="1" x14ac:dyDescent="0.2">
      <c r="A39" s="121"/>
      <c r="B39" s="120" t="s">
        <v>108</v>
      </c>
      <c r="C39" s="114">
        <v>58.229727222119131</v>
      </c>
      <c r="D39" s="116">
        <v>3138</v>
      </c>
      <c r="E39" s="115">
        <v>3081</v>
      </c>
      <c r="F39" s="115">
        <v>3104</v>
      </c>
      <c r="G39" s="115">
        <v>3156</v>
      </c>
      <c r="H39" s="141">
        <v>3268</v>
      </c>
      <c r="I39" s="116">
        <v>-130</v>
      </c>
      <c r="J39" s="117">
        <v>-3.9779681762545898</v>
      </c>
    </row>
    <row r="40" spans="1:10" s="111" customFormat="1" ht="13.5" customHeight="1" x14ac:dyDescent="0.2">
      <c r="A40" s="119" t="s">
        <v>106</v>
      </c>
      <c r="B40" s="122" t="s">
        <v>109</v>
      </c>
      <c r="C40" s="114">
        <v>12.377064390424939</v>
      </c>
      <c r="D40" s="116">
        <v>667</v>
      </c>
      <c r="E40" s="115">
        <v>519</v>
      </c>
      <c r="F40" s="115">
        <v>516</v>
      </c>
      <c r="G40" s="115">
        <v>505</v>
      </c>
      <c r="H40" s="141">
        <v>569</v>
      </c>
      <c r="I40" s="116">
        <v>98</v>
      </c>
      <c r="J40" s="117">
        <v>17.223198594024606</v>
      </c>
    </row>
    <row r="41" spans="1:10" s="111" customFormat="1" ht="13.5" customHeight="1" x14ac:dyDescent="0.2">
      <c r="A41" s="119"/>
      <c r="B41" s="122" t="s">
        <v>110</v>
      </c>
      <c r="C41" s="114">
        <v>30.209686398218594</v>
      </c>
      <c r="D41" s="116">
        <v>1628</v>
      </c>
      <c r="E41" s="115">
        <v>1712</v>
      </c>
      <c r="F41" s="115">
        <v>1731</v>
      </c>
      <c r="G41" s="115">
        <v>1767</v>
      </c>
      <c r="H41" s="141">
        <v>1861</v>
      </c>
      <c r="I41" s="116">
        <v>-233</v>
      </c>
      <c r="J41" s="117">
        <v>-12.520150456743686</v>
      </c>
    </row>
    <row r="42" spans="1:10" s="111" customFormat="1" ht="13.5" customHeight="1" x14ac:dyDescent="0.2">
      <c r="A42" s="119"/>
      <c r="B42" s="122" t="s">
        <v>111</v>
      </c>
      <c r="C42" s="114">
        <v>27.203562813137875</v>
      </c>
      <c r="D42" s="116">
        <v>1466</v>
      </c>
      <c r="E42" s="115">
        <v>1510</v>
      </c>
      <c r="F42" s="115">
        <v>1539</v>
      </c>
      <c r="G42" s="115">
        <v>1612</v>
      </c>
      <c r="H42" s="141">
        <v>1646</v>
      </c>
      <c r="I42" s="116">
        <v>-180</v>
      </c>
      <c r="J42" s="117">
        <v>-10.935601458080194</v>
      </c>
    </row>
    <row r="43" spans="1:10" s="111" customFormat="1" ht="13.5" customHeight="1" x14ac:dyDescent="0.2">
      <c r="A43" s="121"/>
      <c r="B43" s="122" t="s">
        <v>112</v>
      </c>
      <c r="C43" s="114">
        <v>30.209686398218594</v>
      </c>
      <c r="D43" s="116">
        <v>1628</v>
      </c>
      <c r="E43" s="115">
        <v>1568</v>
      </c>
      <c r="F43" s="115">
        <v>1618</v>
      </c>
      <c r="G43" s="115">
        <v>1588</v>
      </c>
      <c r="H43" s="141">
        <v>1533</v>
      </c>
      <c r="I43" s="116">
        <v>95</v>
      </c>
      <c r="J43" s="117">
        <v>6.1969993476842795</v>
      </c>
    </row>
    <row r="44" spans="1:10" s="111" customFormat="1" ht="13.5" customHeight="1" x14ac:dyDescent="0.2">
      <c r="A44" s="121"/>
      <c r="B44" s="122" t="s">
        <v>113</v>
      </c>
      <c r="C44" s="114" t="s">
        <v>488</v>
      </c>
      <c r="D44" s="116" t="s">
        <v>488</v>
      </c>
      <c r="E44" s="115">
        <v>199</v>
      </c>
      <c r="F44" s="115">
        <v>201</v>
      </c>
      <c r="G44" s="115">
        <v>191</v>
      </c>
      <c r="H44" s="141">
        <v>173</v>
      </c>
      <c r="I44" s="116" t="s">
        <v>488</v>
      </c>
      <c r="J44" s="117" t="s">
        <v>488</v>
      </c>
    </row>
    <row r="45" spans="1:10" s="111" customFormat="1" ht="13.5" customHeight="1" x14ac:dyDescent="0.2">
      <c r="A45" s="119" t="s">
        <v>114</v>
      </c>
      <c r="B45" s="123" t="s">
        <v>117</v>
      </c>
      <c r="C45" s="114">
        <v>96.919651141213578</v>
      </c>
      <c r="D45" s="116">
        <v>5223</v>
      </c>
      <c r="E45" s="115">
        <v>5149</v>
      </c>
      <c r="F45" s="115">
        <v>5236</v>
      </c>
      <c r="G45" s="115">
        <v>5315</v>
      </c>
      <c r="H45" s="141">
        <v>5444</v>
      </c>
      <c r="I45" s="116">
        <v>-221</v>
      </c>
      <c r="J45" s="117">
        <v>-4.0595150624540777</v>
      </c>
    </row>
    <row r="46" spans="1:10" s="111" customFormat="1" ht="13.5" customHeight="1" x14ac:dyDescent="0.2">
      <c r="A46" s="119"/>
      <c r="B46" s="120" t="s">
        <v>118</v>
      </c>
      <c r="C46" s="114">
        <v>2.8391167192429023</v>
      </c>
      <c r="D46" s="116">
        <v>153</v>
      </c>
      <c r="E46" s="115">
        <v>148</v>
      </c>
      <c r="F46" s="115">
        <v>156</v>
      </c>
      <c r="G46" s="115">
        <v>144</v>
      </c>
      <c r="H46" s="141">
        <v>150</v>
      </c>
      <c r="I46" s="116">
        <v>3</v>
      </c>
      <c r="J46" s="117">
        <v>2</v>
      </c>
    </row>
    <row r="47" spans="1:10" s="111" customFormat="1" ht="18" customHeight="1" x14ac:dyDescent="0.2">
      <c r="A47" s="112" t="s">
        <v>122</v>
      </c>
      <c r="B47" s="113"/>
      <c r="C47" s="142"/>
      <c r="D47" s="135"/>
      <c r="E47" s="136"/>
      <c r="F47" s="136"/>
      <c r="G47" s="136"/>
      <c r="H47" s="137"/>
      <c r="I47" s="138"/>
      <c r="J47" s="139"/>
    </row>
    <row r="48" spans="1:10" s="111" customFormat="1" ht="13.5" customHeight="1" x14ac:dyDescent="0.2">
      <c r="A48" s="112" t="s">
        <v>105</v>
      </c>
      <c r="B48" s="113"/>
      <c r="C48" s="114">
        <v>100</v>
      </c>
      <c r="D48" s="140">
        <v>1960</v>
      </c>
      <c r="E48" s="115">
        <v>1874</v>
      </c>
      <c r="F48" s="115">
        <v>1889</v>
      </c>
      <c r="G48" s="115">
        <v>1929</v>
      </c>
      <c r="H48" s="141">
        <v>1905</v>
      </c>
      <c r="I48" s="116">
        <v>55</v>
      </c>
      <c r="J48" s="117">
        <v>2.8871391076115485</v>
      </c>
    </row>
    <row r="49" spans="1:12" s="111" customFormat="1" ht="13.5" customHeight="1" x14ac:dyDescent="0.2">
      <c r="A49" s="119" t="s">
        <v>106</v>
      </c>
      <c r="B49" s="120" t="s">
        <v>107</v>
      </c>
      <c r="C49" s="114">
        <v>36.836734693877553</v>
      </c>
      <c r="D49" s="116">
        <v>722</v>
      </c>
      <c r="E49" s="115">
        <v>692</v>
      </c>
      <c r="F49" s="115">
        <v>710</v>
      </c>
      <c r="G49" s="115">
        <v>724</v>
      </c>
      <c r="H49" s="141">
        <v>713</v>
      </c>
      <c r="I49" s="116">
        <v>9</v>
      </c>
      <c r="J49" s="117">
        <v>1.2622720897615709</v>
      </c>
    </row>
    <row r="50" spans="1:12" s="111" customFormat="1" ht="13.5" customHeight="1" x14ac:dyDescent="0.2">
      <c r="A50" s="121"/>
      <c r="B50" s="120" t="s">
        <v>108</v>
      </c>
      <c r="C50" s="114">
        <v>63.163265306122447</v>
      </c>
      <c r="D50" s="116">
        <v>1238</v>
      </c>
      <c r="E50" s="115">
        <v>1182</v>
      </c>
      <c r="F50" s="115">
        <v>1179</v>
      </c>
      <c r="G50" s="115">
        <v>1205</v>
      </c>
      <c r="H50" s="141">
        <v>1192</v>
      </c>
      <c r="I50" s="116">
        <v>46</v>
      </c>
      <c r="J50" s="117">
        <v>3.8590604026845639</v>
      </c>
    </row>
    <row r="51" spans="1:12" s="111" customFormat="1" ht="13.5" customHeight="1" x14ac:dyDescent="0.2">
      <c r="A51" s="119" t="s">
        <v>106</v>
      </c>
      <c r="B51" s="122" t="s">
        <v>109</v>
      </c>
      <c r="C51" s="114">
        <v>7.6530612244897958</v>
      </c>
      <c r="D51" s="116">
        <v>150</v>
      </c>
      <c r="E51" s="115">
        <v>140</v>
      </c>
      <c r="F51" s="115">
        <v>149</v>
      </c>
      <c r="G51" s="115">
        <v>164</v>
      </c>
      <c r="H51" s="141">
        <v>150</v>
      </c>
      <c r="I51" s="116">
        <v>0</v>
      </c>
      <c r="J51" s="117">
        <v>0</v>
      </c>
    </row>
    <row r="52" spans="1:12" s="111" customFormat="1" ht="13.5" customHeight="1" x14ac:dyDescent="0.2">
      <c r="A52" s="119"/>
      <c r="B52" s="122" t="s">
        <v>110</v>
      </c>
      <c r="C52" s="114">
        <v>70.714285714285708</v>
      </c>
      <c r="D52" s="116">
        <v>1386</v>
      </c>
      <c r="E52" s="115">
        <v>1328</v>
      </c>
      <c r="F52" s="115">
        <v>1337</v>
      </c>
      <c r="G52" s="115">
        <v>1369</v>
      </c>
      <c r="H52" s="141">
        <v>1361</v>
      </c>
      <c r="I52" s="116">
        <v>25</v>
      </c>
      <c r="J52" s="117">
        <v>1.8368846436443791</v>
      </c>
    </row>
    <row r="53" spans="1:12" s="111" customFormat="1" ht="13.5" customHeight="1" x14ac:dyDescent="0.2">
      <c r="A53" s="119"/>
      <c r="B53" s="122" t="s">
        <v>111</v>
      </c>
      <c r="C53" s="114">
        <v>20.918367346938776</v>
      </c>
      <c r="D53" s="116">
        <v>410</v>
      </c>
      <c r="E53" s="115">
        <v>388</v>
      </c>
      <c r="F53" s="115">
        <v>382</v>
      </c>
      <c r="G53" s="115">
        <v>376</v>
      </c>
      <c r="H53" s="141">
        <v>376</v>
      </c>
      <c r="I53" s="116">
        <v>34</v>
      </c>
      <c r="J53" s="117">
        <v>9.0425531914893611</v>
      </c>
    </row>
    <row r="54" spans="1:12" s="111" customFormat="1" ht="13.5" customHeight="1" x14ac:dyDescent="0.2">
      <c r="A54" s="121"/>
      <c r="B54" s="122" t="s">
        <v>112</v>
      </c>
      <c r="C54" s="114">
        <v>0.7142857142857143</v>
      </c>
      <c r="D54" s="116">
        <v>14</v>
      </c>
      <c r="E54" s="115">
        <v>18</v>
      </c>
      <c r="F54" s="115">
        <v>21</v>
      </c>
      <c r="G54" s="115">
        <v>20</v>
      </c>
      <c r="H54" s="141">
        <v>18</v>
      </c>
      <c r="I54" s="116">
        <v>-4</v>
      </c>
      <c r="J54" s="117">
        <v>-22.222222222222221</v>
      </c>
    </row>
    <row r="55" spans="1:12" s="111" customFormat="1" ht="13.5" customHeight="1" x14ac:dyDescent="0.2">
      <c r="A55" s="121"/>
      <c r="B55" s="122" t="s">
        <v>113</v>
      </c>
      <c r="C55" s="114" t="s">
        <v>488</v>
      </c>
      <c r="D55" s="116" t="s">
        <v>488</v>
      </c>
      <c r="E55" s="115">
        <v>7</v>
      </c>
      <c r="F55" s="115">
        <v>6</v>
      </c>
      <c r="G55" s="115">
        <v>6</v>
      </c>
      <c r="H55" s="141">
        <v>5</v>
      </c>
      <c r="I55" s="116" t="s">
        <v>488</v>
      </c>
      <c r="J55" s="117" t="s">
        <v>488</v>
      </c>
    </row>
    <row r="56" spans="1:12" s="111" customFormat="1" ht="13.5" customHeight="1" x14ac:dyDescent="0.2">
      <c r="A56" s="119" t="s">
        <v>114</v>
      </c>
      <c r="B56" s="123" t="s">
        <v>117</v>
      </c>
      <c r="C56" s="114">
        <v>97.959183673469383</v>
      </c>
      <c r="D56" s="116">
        <v>1920</v>
      </c>
      <c r="E56" s="115">
        <v>1836</v>
      </c>
      <c r="F56" s="115">
        <v>1851</v>
      </c>
      <c r="G56" s="115">
        <v>1899</v>
      </c>
      <c r="H56" s="141">
        <v>1879</v>
      </c>
      <c r="I56" s="116">
        <v>41</v>
      </c>
      <c r="J56" s="117">
        <v>2.1820117083555082</v>
      </c>
    </row>
    <row r="57" spans="1:12" s="111" customFormat="1" ht="13.5" customHeight="1" x14ac:dyDescent="0.2">
      <c r="A57" s="143"/>
      <c r="B57" s="125" t="s">
        <v>118</v>
      </c>
      <c r="C57" s="126">
        <v>2.0408163265306123</v>
      </c>
      <c r="D57" s="144">
        <v>40</v>
      </c>
      <c r="E57" s="145">
        <v>38</v>
      </c>
      <c r="F57" s="145">
        <v>38</v>
      </c>
      <c r="G57" s="145">
        <v>30</v>
      </c>
      <c r="H57" s="146">
        <v>26</v>
      </c>
      <c r="I57" s="144">
        <v>14</v>
      </c>
      <c r="J57" s="147">
        <v>53.846153846153847</v>
      </c>
    </row>
    <row r="58" spans="1:12" s="102" customFormat="1" ht="11.25" customHeight="1" x14ac:dyDescent="0.15">
      <c r="B58" s="148"/>
      <c r="C58" s="148"/>
      <c r="D58" s="149"/>
      <c r="E58" s="149"/>
      <c r="F58" s="149"/>
      <c r="G58" s="150"/>
      <c r="H58" s="149"/>
      <c r="I58" s="149"/>
      <c r="J58" s="151" t="s">
        <v>46</v>
      </c>
      <c r="K58" s="152"/>
      <c r="L58" s="152"/>
    </row>
    <row r="59" spans="1:12" s="102" customFormat="1" ht="12.75" customHeight="1" x14ac:dyDescent="0.15">
      <c r="A59" s="534" t="s">
        <v>490</v>
      </c>
      <c r="B59" s="154"/>
      <c r="C59" s="154"/>
      <c r="D59" s="155"/>
      <c r="E59" s="154"/>
      <c r="F59" s="154"/>
      <c r="G59" s="154"/>
      <c r="H59" s="154"/>
      <c r="I59" s="154"/>
      <c r="J59" s="154"/>
      <c r="K59" s="152"/>
      <c r="L59" s="152"/>
    </row>
    <row r="60" spans="1:12" s="102" customFormat="1" ht="22.5" customHeight="1" x14ac:dyDescent="0.15">
      <c r="A60" s="567" t="s">
        <v>124</v>
      </c>
      <c r="B60" s="568"/>
      <c r="C60" s="568"/>
      <c r="D60" s="568"/>
      <c r="E60" s="568"/>
      <c r="F60" s="568"/>
      <c r="G60" s="568"/>
      <c r="H60" s="568"/>
      <c r="I60" s="568"/>
      <c r="J60" s="568"/>
      <c r="K60" s="152"/>
      <c r="L60" s="152"/>
    </row>
    <row r="61" spans="1:12" ht="18" customHeight="1" x14ac:dyDescent="0.2">
      <c r="A61" s="567"/>
      <c r="B61" s="568"/>
      <c r="C61" s="568"/>
      <c r="D61" s="568"/>
      <c r="E61" s="568"/>
      <c r="F61" s="568"/>
      <c r="G61" s="568"/>
      <c r="H61" s="568"/>
      <c r="I61" s="568"/>
      <c r="J61" s="568"/>
      <c r="K61" s="152"/>
      <c r="L61" s="152"/>
    </row>
    <row r="63" spans="1:12" ht="15.95" customHeight="1" x14ac:dyDescent="0.2">
      <c r="B63" s="567"/>
      <c r="C63" s="568"/>
      <c r="D63" s="568"/>
      <c r="E63" s="568"/>
      <c r="F63" s="568"/>
      <c r="G63" s="568"/>
      <c r="H63" s="568"/>
      <c r="I63" s="568"/>
      <c r="J63" s="568"/>
      <c r="K63" s="568"/>
    </row>
  </sheetData>
  <mergeCells count="16">
    <mergeCell ref="B63:K63"/>
    <mergeCell ref="A3:J3"/>
    <mergeCell ref="A4:J4"/>
    <mergeCell ref="A5:D5"/>
    <mergeCell ref="A6:J6"/>
    <mergeCell ref="A7:B10"/>
    <mergeCell ref="C7:C10"/>
    <mergeCell ref="D7:H7"/>
    <mergeCell ref="I7:J8"/>
    <mergeCell ref="D8:D9"/>
    <mergeCell ref="E8:E9"/>
    <mergeCell ref="F8:F9"/>
    <mergeCell ref="G8:G9"/>
    <mergeCell ref="H8:H9"/>
    <mergeCell ref="A60:J60"/>
    <mergeCell ref="A61:J61"/>
  </mergeCells>
  <printOptions horizontalCentered="1"/>
  <pageMargins left="0.70866141732283472" right="0.39370078740157483" top="0.39370078740157483" bottom="0.39370078740157483" header="0" footer="0"/>
  <pageSetup paperSize="9" scale="9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K46"/>
  <sheetViews>
    <sheetView showGridLines="0" zoomScaleNormal="100" workbookViewId="0"/>
  </sheetViews>
  <sheetFormatPr baseColWidth="10" defaultColWidth="7.75" defaultRowHeight="15.95" customHeight="1" x14ac:dyDescent="0.2"/>
  <cols>
    <col min="1" max="1" width="8.75" style="98" customWidth="1"/>
    <col min="2" max="2" width="31.25" style="98" customWidth="1"/>
    <col min="3" max="3" width="5.5" style="156" customWidth="1"/>
    <col min="4" max="4" width="10.25" style="157" customWidth="1"/>
    <col min="5" max="9" width="13.125" style="157" customWidth="1"/>
    <col min="10" max="10" width="9.375" style="226" bestFit="1" customWidth="1"/>
    <col min="11" max="11" width="8.75" style="227" bestFit="1" customWidth="1"/>
    <col min="12" max="16384" width="7.75" style="98"/>
  </cols>
  <sheetData>
    <row r="1" spans="1:11" s="92" customFormat="1" ht="36.75" customHeight="1" x14ac:dyDescent="0.2">
      <c r="A1" s="89"/>
      <c r="B1" s="90"/>
      <c r="C1" s="91"/>
      <c r="D1" s="91"/>
      <c r="E1" s="91"/>
      <c r="F1" s="91"/>
      <c r="G1" s="90"/>
      <c r="H1" s="90"/>
      <c r="I1" s="15" t="s">
        <v>6</v>
      </c>
      <c r="J1" s="159"/>
      <c r="K1" s="160"/>
    </row>
    <row r="2" spans="1:11" s="92" customFormat="1" ht="6.2" customHeight="1" x14ac:dyDescent="0.2">
      <c r="A2" s="93"/>
      <c r="B2" s="94"/>
      <c r="C2" s="94"/>
      <c r="D2" s="94"/>
      <c r="E2" s="94"/>
      <c r="F2" s="94"/>
      <c r="G2" s="94"/>
      <c r="H2" s="94"/>
      <c r="I2" s="94"/>
      <c r="J2" s="159"/>
      <c r="K2" s="160"/>
    </row>
    <row r="3" spans="1:11" s="95" customFormat="1" ht="15" x14ac:dyDescent="0.2">
      <c r="A3" s="570" t="s">
        <v>125</v>
      </c>
      <c r="B3" s="570"/>
      <c r="C3" s="570"/>
      <c r="D3" s="570"/>
      <c r="E3" s="570"/>
      <c r="F3" s="570"/>
      <c r="G3" s="570"/>
      <c r="H3" s="570"/>
      <c r="I3" s="570"/>
      <c r="J3" s="161"/>
      <c r="K3" s="162"/>
    </row>
    <row r="4" spans="1:11" s="95" customFormat="1" ht="15" x14ac:dyDescent="0.2">
      <c r="A4" s="570" t="s">
        <v>126</v>
      </c>
      <c r="B4" s="570"/>
      <c r="C4" s="570"/>
      <c r="D4" s="570"/>
      <c r="E4" s="570"/>
      <c r="F4" s="570"/>
      <c r="G4" s="570"/>
      <c r="H4" s="570"/>
      <c r="I4" s="570"/>
      <c r="J4" s="161"/>
      <c r="K4" s="162"/>
    </row>
    <row r="5" spans="1:11" s="167" customFormat="1" ht="12" customHeight="1" x14ac:dyDescent="0.2">
      <c r="A5" s="572" t="s">
        <v>127</v>
      </c>
      <c r="B5" s="572"/>
      <c r="C5" s="572"/>
      <c r="D5" s="572"/>
      <c r="E5" s="163"/>
      <c r="F5" s="163"/>
      <c r="G5" s="163"/>
      <c r="H5" s="163"/>
      <c r="I5" s="164"/>
      <c r="J5" s="165"/>
      <c r="K5" s="166"/>
    </row>
    <row r="6" spans="1:11" s="95" customFormat="1" ht="11.25" customHeight="1" x14ac:dyDescent="0.2">
      <c r="A6" s="594" t="s">
        <v>58</v>
      </c>
      <c r="B6" s="594"/>
      <c r="C6" s="168"/>
      <c r="D6" s="595" t="s">
        <v>128</v>
      </c>
      <c r="E6" s="595"/>
      <c r="F6" s="595"/>
      <c r="G6" s="595"/>
      <c r="H6" s="595"/>
      <c r="I6" s="595"/>
      <c r="J6" s="161"/>
      <c r="K6" s="162"/>
    </row>
    <row r="7" spans="1:11" s="95" customFormat="1" ht="24.95" customHeight="1" x14ac:dyDescent="0.2">
      <c r="A7" s="169"/>
      <c r="B7" s="170"/>
      <c r="C7" s="171"/>
      <c r="D7" s="593" t="s">
        <v>67</v>
      </c>
      <c r="E7" s="593"/>
      <c r="F7" s="593"/>
      <c r="G7" s="593" t="s">
        <v>129</v>
      </c>
      <c r="H7" s="593"/>
      <c r="I7" s="593"/>
      <c r="J7" s="161"/>
      <c r="K7" s="162"/>
    </row>
    <row r="8" spans="1:11" s="95" customFormat="1" ht="15" customHeight="1" x14ac:dyDescent="0.2">
      <c r="A8" s="172"/>
      <c r="B8" s="173"/>
      <c r="C8" s="173"/>
      <c r="D8" s="173"/>
      <c r="E8" s="173"/>
      <c r="F8" s="173"/>
      <c r="G8" s="173"/>
      <c r="H8" s="173"/>
      <c r="I8" s="174"/>
    </row>
    <row r="9" spans="1:11" s="178" customFormat="1" ht="24.95" customHeight="1" x14ac:dyDescent="0.2">
      <c r="A9" s="175" t="s">
        <v>13</v>
      </c>
      <c r="B9" s="176"/>
      <c r="C9" s="176"/>
      <c r="D9" s="176"/>
      <c r="E9" s="176"/>
      <c r="F9" s="176"/>
      <c r="G9" s="176"/>
      <c r="H9" s="176"/>
      <c r="I9" s="177"/>
    </row>
    <row r="10" spans="1:11" s="178" customFormat="1" ht="24.95" customHeight="1" x14ac:dyDescent="0.2">
      <c r="A10" s="175" t="s">
        <v>130</v>
      </c>
      <c r="B10" s="176"/>
      <c r="C10" s="176"/>
      <c r="D10" s="176"/>
      <c r="E10" s="176"/>
      <c r="F10" s="176"/>
      <c r="G10" s="176"/>
      <c r="H10" s="176"/>
      <c r="I10" s="177"/>
    </row>
    <row r="11" spans="1:11" s="178" customFormat="1" ht="24.95" customHeight="1" x14ac:dyDescent="0.2">
      <c r="A11" s="175" t="s">
        <v>131</v>
      </c>
      <c r="B11" s="176"/>
      <c r="C11" s="176"/>
      <c r="D11" s="176"/>
      <c r="E11" s="176"/>
      <c r="F11" s="176"/>
      <c r="G11" s="176"/>
      <c r="H11" s="176"/>
      <c r="I11" s="177"/>
    </row>
    <row r="12" spans="1:11" s="178" customFormat="1" ht="24.95" customHeight="1" x14ac:dyDescent="0.2">
      <c r="A12" s="175" t="s">
        <v>132</v>
      </c>
      <c r="B12" s="176"/>
      <c r="C12" s="176"/>
      <c r="D12" s="176"/>
      <c r="E12" s="176"/>
      <c r="F12" s="176"/>
      <c r="G12" s="176"/>
      <c r="H12" s="176"/>
      <c r="I12" s="177"/>
    </row>
    <row r="13" spans="1:11" s="111" customFormat="1" ht="0.75" customHeight="1" x14ac:dyDescent="0.2">
      <c r="A13" s="124"/>
      <c r="B13" s="125"/>
      <c r="C13" s="179"/>
      <c r="D13" s="180"/>
      <c r="E13" s="180"/>
      <c r="F13" s="180"/>
      <c r="G13" s="180"/>
      <c r="H13" s="180"/>
      <c r="I13" s="181"/>
      <c r="J13" s="182"/>
      <c r="K13" s="183"/>
    </row>
    <row r="14" spans="1:11" s="111" customFormat="1" ht="9.9499999999999993" customHeight="1" x14ac:dyDescent="0.2">
      <c r="A14" s="121"/>
      <c r="B14" s="120"/>
      <c r="C14" s="184"/>
      <c r="D14" s="185"/>
      <c r="E14" s="185"/>
      <c r="F14" s="185"/>
      <c r="G14" s="185"/>
      <c r="H14" s="185"/>
      <c r="I14" s="186"/>
      <c r="J14" s="187"/>
      <c r="K14" s="188"/>
    </row>
    <row r="15" spans="1:11" s="95" customFormat="1" ht="15" x14ac:dyDescent="0.2">
      <c r="A15" s="599" t="s">
        <v>13</v>
      </c>
      <c r="B15" s="571"/>
      <c r="C15" s="571"/>
      <c r="D15" s="571"/>
      <c r="E15" s="571"/>
      <c r="F15" s="571"/>
      <c r="G15" s="571"/>
      <c r="H15" s="571"/>
      <c r="I15" s="600"/>
      <c r="J15" s="189"/>
      <c r="K15" s="162"/>
    </row>
    <row r="16" spans="1:11" s="193" customFormat="1" ht="24.95" customHeight="1" x14ac:dyDescent="0.2">
      <c r="A16" s="601" t="s">
        <v>105</v>
      </c>
      <c r="B16" s="602"/>
      <c r="C16" s="190"/>
      <c r="D16" s="191"/>
      <c r="E16" s="191"/>
      <c r="F16" s="191"/>
      <c r="G16" s="191"/>
      <c r="H16" s="191"/>
      <c r="I16" s="192"/>
    </row>
    <row r="17" spans="1:9" s="199" customFormat="1" ht="24.95" customHeight="1" x14ac:dyDescent="0.2">
      <c r="A17" s="194" t="s">
        <v>133</v>
      </c>
      <c r="B17" s="195" t="s">
        <v>134</v>
      </c>
      <c r="C17" s="196"/>
      <c r="D17" s="197"/>
      <c r="E17" s="197"/>
      <c r="F17" s="197"/>
      <c r="G17" s="197"/>
      <c r="H17" s="197"/>
      <c r="I17" s="198"/>
    </row>
    <row r="18" spans="1:9" s="199" customFormat="1" ht="24.95" customHeight="1" x14ac:dyDescent="0.2">
      <c r="A18" s="194" t="s">
        <v>135</v>
      </c>
      <c r="B18" s="200" t="s">
        <v>136</v>
      </c>
      <c r="C18" s="196"/>
      <c r="D18" s="197"/>
      <c r="E18" s="197"/>
      <c r="F18" s="197"/>
      <c r="G18" s="197"/>
      <c r="H18" s="197"/>
      <c r="I18" s="198"/>
    </row>
    <row r="19" spans="1:9" s="201" customFormat="1" ht="24.95" customHeight="1" x14ac:dyDescent="0.2">
      <c r="A19" s="194" t="s">
        <v>137</v>
      </c>
      <c r="B19" s="200" t="s">
        <v>138</v>
      </c>
      <c r="C19" s="196"/>
      <c r="D19" s="197"/>
      <c r="E19" s="197"/>
      <c r="F19" s="197"/>
      <c r="G19" s="197"/>
      <c r="H19" s="197"/>
      <c r="I19" s="198"/>
    </row>
    <row r="20" spans="1:9" s="199" customFormat="1" ht="24.95" customHeight="1" x14ac:dyDescent="0.2">
      <c r="A20" s="194" t="s">
        <v>139</v>
      </c>
      <c r="B20" s="597" t="s">
        <v>140</v>
      </c>
      <c r="C20" s="597"/>
      <c r="D20" s="197"/>
      <c r="E20" s="197"/>
      <c r="F20" s="197"/>
      <c r="G20" s="197"/>
      <c r="H20" s="197"/>
      <c r="I20" s="198"/>
    </row>
    <row r="21" spans="1:9" s="201" customFormat="1" ht="24.95" customHeight="1" x14ac:dyDescent="0.2">
      <c r="A21" s="194" t="s">
        <v>141</v>
      </c>
      <c r="B21" s="200" t="s">
        <v>142</v>
      </c>
      <c r="C21" s="196"/>
      <c r="D21" s="197"/>
      <c r="E21" s="197"/>
      <c r="F21" s="197"/>
      <c r="G21" s="197"/>
      <c r="H21" s="197"/>
      <c r="I21" s="198"/>
    </row>
    <row r="22" spans="1:9" s="199" customFormat="1" ht="24.95" customHeight="1" x14ac:dyDescent="0.2">
      <c r="A22" s="194" t="s">
        <v>143</v>
      </c>
      <c r="B22" s="597" t="s">
        <v>144</v>
      </c>
      <c r="C22" s="597"/>
      <c r="D22" s="197"/>
      <c r="E22" s="197"/>
      <c r="F22" s="197"/>
      <c r="G22" s="197"/>
      <c r="H22" s="197"/>
      <c r="I22" s="198"/>
    </row>
    <row r="23" spans="1:9" s="201" customFormat="1" ht="24.95" customHeight="1" x14ac:dyDescent="0.2">
      <c r="A23" s="202" t="s">
        <v>145</v>
      </c>
      <c r="B23" s="203" t="s">
        <v>146</v>
      </c>
      <c r="C23" s="196"/>
      <c r="D23" s="197"/>
      <c r="E23" s="197"/>
      <c r="F23" s="197"/>
      <c r="G23" s="197"/>
      <c r="H23" s="197"/>
      <c r="I23" s="198"/>
    </row>
    <row r="24" spans="1:9" s="199" customFormat="1" ht="24.95" customHeight="1" x14ac:dyDescent="0.2">
      <c r="A24" s="194" t="s">
        <v>147</v>
      </c>
      <c r="B24" s="200" t="s">
        <v>148</v>
      </c>
      <c r="C24" s="196"/>
      <c r="D24" s="197"/>
      <c r="E24" s="197"/>
      <c r="F24" s="197"/>
      <c r="G24" s="197"/>
      <c r="H24" s="197"/>
      <c r="I24" s="198"/>
    </row>
    <row r="25" spans="1:9" s="201" customFormat="1" ht="24.95" customHeight="1" x14ac:dyDescent="0.2">
      <c r="A25" s="194" t="s">
        <v>149</v>
      </c>
      <c r="B25" s="200" t="s">
        <v>150</v>
      </c>
      <c r="C25" s="196"/>
      <c r="D25" s="197"/>
      <c r="E25" s="197"/>
      <c r="F25" s="197"/>
      <c r="G25" s="197"/>
      <c r="H25" s="197"/>
      <c r="I25" s="198"/>
    </row>
    <row r="26" spans="1:9" s="199" customFormat="1" ht="24.95" customHeight="1" x14ac:dyDescent="0.2">
      <c r="A26" s="202" t="s">
        <v>151</v>
      </c>
      <c r="B26" s="203" t="s">
        <v>152</v>
      </c>
      <c r="C26" s="196"/>
      <c r="D26" s="197"/>
      <c r="E26" s="197"/>
      <c r="F26" s="197"/>
      <c r="G26" s="197"/>
      <c r="H26" s="197"/>
      <c r="I26" s="198"/>
    </row>
    <row r="27" spans="1:9" s="199" customFormat="1" ht="24.95" customHeight="1" x14ac:dyDescent="0.2">
      <c r="A27" s="202" t="s">
        <v>153</v>
      </c>
      <c r="B27" s="200" t="s">
        <v>154</v>
      </c>
      <c r="C27" s="196"/>
      <c r="D27" s="197"/>
      <c r="E27" s="197"/>
      <c r="F27" s="197"/>
      <c r="G27" s="197"/>
      <c r="H27" s="197"/>
      <c r="I27" s="198"/>
    </row>
    <row r="28" spans="1:9" s="199" customFormat="1" ht="24.95" customHeight="1" x14ac:dyDescent="0.2">
      <c r="A28" s="194" t="s">
        <v>155</v>
      </c>
      <c r="B28" s="597" t="s">
        <v>156</v>
      </c>
      <c r="C28" s="597"/>
      <c r="D28" s="197"/>
      <c r="E28" s="197"/>
      <c r="F28" s="197"/>
      <c r="G28" s="197"/>
      <c r="H28" s="197"/>
      <c r="I28" s="198"/>
    </row>
    <row r="29" spans="1:9" s="199" customFormat="1" ht="24.95" customHeight="1" x14ac:dyDescent="0.2">
      <c r="A29" s="194" t="s">
        <v>157</v>
      </c>
      <c r="B29" s="597" t="s">
        <v>158</v>
      </c>
      <c r="C29" s="597"/>
      <c r="D29" s="197"/>
      <c r="E29" s="197"/>
      <c r="F29" s="197"/>
      <c r="G29" s="197"/>
      <c r="H29" s="197"/>
      <c r="I29" s="198"/>
    </row>
    <row r="30" spans="1:9" s="199" customFormat="1" ht="24.95" customHeight="1" x14ac:dyDescent="0.2">
      <c r="A30" s="202" t="s">
        <v>159</v>
      </c>
      <c r="B30" s="596" t="s">
        <v>160</v>
      </c>
      <c r="C30" s="596"/>
      <c r="D30" s="197"/>
      <c r="E30" s="197"/>
      <c r="F30" s="197"/>
      <c r="G30" s="197"/>
      <c r="H30" s="197"/>
      <c r="I30" s="198"/>
    </row>
    <row r="31" spans="1:9" s="199" customFormat="1" ht="24.95" customHeight="1" x14ac:dyDescent="0.2">
      <c r="A31" s="202">
        <v>782.78300000000002</v>
      </c>
      <c r="B31" s="204" t="s">
        <v>161</v>
      </c>
      <c r="C31" s="196"/>
      <c r="D31" s="197"/>
      <c r="E31" s="197"/>
      <c r="F31" s="197"/>
      <c r="G31" s="197"/>
      <c r="H31" s="197"/>
      <c r="I31" s="198"/>
    </row>
    <row r="32" spans="1:9" s="199" customFormat="1" ht="24.95" customHeight="1" x14ac:dyDescent="0.2">
      <c r="A32" s="194" t="s">
        <v>162</v>
      </c>
      <c r="B32" s="597" t="s">
        <v>163</v>
      </c>
      <c r="C32" s="597"/>
      <c r="D32" s="197"/>
      <c r="E32" s="197"/>
      <c r="F32" s="197"/>
      <c r="G32" s="197"/>
      <c r="H32" s="197"/>
      <c r="I32" s="198"/>
    </row>
    <row r="33" spans="1:11" s="199" customFormat="1" ht="24.95" customHeight="1" x14ac:dyDescent="0.2">
      <c r="A33" s="194" t="s">
        <v>164</v>
      </c>
      <c r="B33" s="200" t="s">
        <v>165</v>
      </c>
      <c r="C33" s="196"/>
      <c r="D33" s="197"/>
      <c r="E33" s="197"/>
      <c r="F33" s="197"/>
      <c r="G33" s="197"/>
      <c r="H33" s="197"/>
      <c r="I33" s="198"/>
    </row>
    <row r="34" spans="1:11" s="199" customFormat="1" ht="24.95" customHeight="1" x14ac:dyDescent="0.2">
      <c r="A34" s="194">
        <v>86</v>
      </c>
      <c r="B34" s="200" t="s">
        <v>166</v>
      </c>
      <c r="C34" s="196"/>
      <c r="D34" s="197"/>
      <c r="E34" s="197"/>
      <c r="F34" s="197"/>
      <c r="G34" s="197"/>
      <c r="H34" s="197"/>
      <c r="I34" s="198"/>
    </row>
    <row r="35" spans="1:11" s="199" customFormat="1" ht="24.95" customHeight="1" x14ac:dyDescent="0.2">
      <c r="A35" s="194">
        <v>87.88</v>
      </c>
      <c r="B35" s="205" t="s">
        <v>167</v>
      </c>
      <c r="C35" s="196"/>
      <c r="D35" s="197"/>
      <c r="E35" s="197"/>
      <c r="F35" s="197"/>
      <c r="G35" s="197"/>
      <c r="H35" s="197"/>
      <c r="I35" s="198"/>
    </row>
    <row r="36" spans="1:11" s="199" customFormat="1" ht="24.95" customHeight="1" x14ac:dyDescent="0.2">
      <c r="A36" s="194" t="s">
        <v>168</v>
      </c>
      <c r="B36" s="597" t="s">
        <v>169</v>
      </c>
      <c r="C36" s="597"/>
      <c r="D36" s="197"/>
      <c r="E36" s="197"/>
      <c r="F36" s="197"/>
      <c r="G36" s="197"/>
      <c r="H36" s="197"/>
      <c r="I36" s="198"/>
    </row>
    <row r="37" spans="1:11" s="199" customFormat="1" ht="24.95" customHeight="1" x14ac:dyDescent="0.2">
      <c r="A37" s="194"/>
      <c r="B37" s="205" t="s">
        <v>170</v>
      </c>
      <c r="C37" s="196"/>
      <c r="D37" s="197"/>
      <c r="E37" s="197"/>
      <c r="F37" s="197"/>
      <c r="G37" s="197"/>
      <c r="H37" s="197"/>
      <c r="I37" s="198"/>
    </row>
    <row r="38" spans="1:11" s="199" customFormat="1" ht="24.95" customHeight="1" x14ac:dyDescent="0.2">
      <c r="A38" s="206" t="s">
        <v>171</v>
      </c>
      <c r="B38" s="207"/>
      <c r="C38" s="196"/>
      <c r="D38" s="197"/>
      <c r="E38" s="197"/>
      <c r="F38" s="197"/>
      <c r="G38" s="197"/>
      <c r="H38" s="197"/>
      <c r="I38" s="198"/>
    </row>
    <row r="39" spans="1:11" s="199" customFormat="1" ht="24.95" customHeight="1" x14ac:dyDescent="0.2">
      <c r="A39" s="208" t="s">
        <v>133</v>
      </c>
      <c r="B39" s="209" t="s">
        <v>134</v>
      </c>
      <c r="C39" s="196"/>
      <c r="D39" s="197"/>
      <c r="E39" s="197"/>
      <c r="F39" s="197"/>
      <c r="G39" s="197"/>
      <c r="H39" s="197"/>
      <c r="I39" s="198"/>
    </row>
    <row r="40" spans="1:11" s="199" customFormat="1" ht="24.95" customHeight="1" x14ac:dyDescent="0.2">
      <c r="A40" s="208" t="s">
        <v>172</v>
      </c>
      <c r="B40" s="209" t="s">
        <v>173</v>
      </c>
      <c r="C40" s="196"/>
      <c r="D40" s="197"/>
      <c r="E40" s="197"/>
      <c r="F40" s="197"/>
      <c r="G40" s="197"/>
      <c r="H40" s="197"/>
      <c r="I40" s="198"/>
    </row>
    <row r="41" spans="1:11" s="199" customFormat="1" ht="24.95" customHeight="1" x14ac:dyDescent="0.2">
      <c r="A41" s="208" t="s">
        <v>174</v>
      </c>
      <c r="B41" s="209" t="s">
        <v>175</v>
      </c>
      <c r="C41" s="196"/>
      <c r="D41" s="197"/>
      <c r="E41" s="197"/>
      <c r="F41" s="197"/>
      <c r="G41" s="197"/>
      <c r="H41" s="197"/>
      <c r="I41" s="198"/>
    </row>
    <row r="42" spans="1:11" ht="2.25" customHeight="1" x14ac:dyDescent="0.2">
      <c r="A42" s="210"/>
      <c r="B42" s="211"/>
      <c r="C42" s="212"/>
      <c r="D42" s="213"/>
      <c r="E42" s="213"/>
      <c r="F42" s="213"/>
      <c r="G42" s="213"/>
      <c r="H42" s="213"/>
      <c r="I42" s="214"/>
      <c r="J42" s="98"/>
      <c r="K42" s="98"/>
    </row>
    <row r="43" spans="1:11" s="152" customFormat="1" ht="12" customHeight="1" x14ac:dyDescent="0.15">
      <c r="A43" s="215"/>
      <c r="C43" s="216"/>
      <c r="D43" s="217"/>
      <c r="E43" s="217"/>
      <c r="F43" s="217"/>
      <c r="G43" s="217"/>
      <c r="H43" s="217"/>
      <c r="I43" s="218" t="s">
        <v>46</v>
      </c>
      <c r="J43" s="219"/>
      <c r="K43" s="220"/>
    </row>
    <row r="44" spans="1:11" s="152" customFormat="1" ht="35.25" customHeight="1" x14ac:dyDescent="0.15">
      <c r="A44" s="598" t="s">
        <v>176</v>
      </c>
      <c r="B44" s="598"/>
      <c r="C44" s="598"/>
      <c r="D44" s="598"/>
      <c r="E44" s="598"/>
      <c r="F44" s="598"/>
      <c r="G44" s="598"/>
      <c r="H44" s="598"/>
      <c r="I44" s="598"/>
      <c r="J44" s="221"/>
    </row>
    <row r="45" spans="1:11" s="152" customFormat="1" ht="9" x14ac:dyDescent="0.15">
      <c r="A45" s="215"/>
      <c r="B45" s="222"/>
      <c r="C45" s="223"/>
      <c r="D45" s="149"/>
      <c r="E45" s="149"/>
      <c r="F45" s="149"/>
      <c r="G45" s="149"/>
      <c r="H45" s="149"/>
      <c r="I45" s="149"/>
      <c r="J45" s="224"/>
    </row>
    <row r="46" spans="1:11" ht="11.25" x14ac:dyDescent="0.2">
      <c r="A46" s="225"/>
      <c r="J46" s="158"/>
      <c r="K46" s="98"/>
    </row>
  </sheetData>
  <mergeCells count="17">
    <mergeCell ref="B30:C30"/>
    <mergeCell ref="B32:C32"/>
    <mergeCell ref="B36:C36"/>
    <mergeCell ref="A44:I44"/>
    <mergeCell ref="A15:I15"/>
    <mergeCell ref="A16:B16"/>
    <mergeCell ref="B20:C20"/>
    <mergeCell ref="B22:C22"/>
    <mergeCell ref="B28:C28"/>
    <mergeCell ref="B29:C29"/>
    <mergeCell ref="D7:F7"/>
    <mergeCell ref="G7:I7"/>
    <mergeCell ref="A3:I3"/>
    <mergeCell ref="A4:I4"/>
    <mergeCell ref="A5:D5"/>
    <mergeCell ref="A6:B6"/>
    <mergeCell ref="D6:I6"/>
  </mergeCells>
  <printOptions horizontalCentered="1"/>
  <pageMargins left="0.7" right="0.7" top="0.75" bottom="0.75" header="0.3" footer="0.3"/>
  <pageSetup paperSize="9" scale="6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O82"/>
  <sheetViews>
    <sheetView showGridLines="0" zoomScaleNormal="100" workbookViewId="0"/>
  </sheetViews>
  <sheetFormatPr baseColWidth="10" defaultColWidth="7.75" defaultRowHeight="15.95" customHeight="1" x14ac:dyDescent="0.2"/>
  <cols>
    <col min="1" max="1" width="3.25" style="98" customWidth="1"/>
    <col min="2" max="2" width="16.375" style="98" customWidth="1"/>
    <col min="3" max="3" width="5.875" style="156" customWidth="1"/>
    <col min="4" max="9" width="8.5" style="157" customWidth="1"/>
    <col min="10" max="10" width="8.5" style="158" customWidth="1"/>
    <col min="11" max="11" width="8.5" style="98" customWidth="1"/>
    <col min="12" max="16384" width="7.75" style="98"/>
  </cols>
  <sheetData>
    <row r="1" spans="1:15" s="92" customFormat="1" ht="36.75" customHeight="1" x14ac:dyDescent="0.2">
      <c r="A1" s="89"/>
      <c r="B1" s="90"/>
      <c r="C1" s="91"/>
      <c r="D1" s="91"/>
      <c r="E1" s="91"/>
      <c r="F1" s="91"/>
      <c r="G1" s="90"/>
      <c r="H1" s="90"/>
      <c r="I1" s="90"/>
      <c r="J1" s="15" t="s">
        <v>6</v>
      </c>
    </row>
    <row r="2" spans="1:15" s="92" customFormat="1" ht="6.2" customHeight="1" x14ac:dyDescent="0.2">
      <c r="A2" s="93"/>
      <c r="B2" s="94"/>
      <c r="C2" s="94"/>
      <c r="D2" s="94"/>
      <c r="E2" s="94"/>
      <c r="F2" s="94"/>
      <c r="G2" s="94"/>
      <c r="H2" s="94"/>
      <c r="I2" s="94"/>
      <c r="J2" s="94"/>
    </row>
    <row r="3" spans="1:15" s="95" customFormat="1" ht="24.95" customHeight="1" x14ac:dyDescent="0.2">
      <c r="A3" s="569" t="s">
        <v>177</v>
      </c>
      <c r="B3" s="570"/>
      <c r="C3" s="570"/>
      <c r="D3" s="570"/>
      <c r="E3" s="570"/>
      <c r="F3" s="570"/>
      <c r="G3" s="570"/>
      <c r="H3" s="570"/>
      <c r="I3" s="570"/>
      <c r="J3" s="570"/>
    </row>
    <row r="4" spans="1:15" s="95" customFormat="1" ht="12" customHeight="1" x14ac:dyDescent="0.2">
      <c r="A4" s="572" t="s">
        <v>127</v>
      </c>
      <c r="B4" s="572"/>
      <c r="C4" s="572"/>
      <c r="D4" s="572"/>
      <c r="E4" s="572"/>
      <c r="F4" s="572"/>
      <c r="G4" s="572"/>
      <c r="H4" s="572"/>
      <c r="I4" s="572"/>
      <c r="J4" s="572"/>
    </row>
    <row r="5" spans="1:15" s="95" customFormat="1" ht="11.25" customHeight="1" x14ac:dyDescent="0.2">
      <c r="A5" s="572" t="s">
        <v>58</v>
      </c>
      <c r="B5" s="572"/>
      <c r="C5" s="572"/>
      <c r="D5" s="572"/>
      <c r="E5" s="96"/>
      <c r="F5" s="96"/>
      <c r="G5" s="96"/>
      <c r="H5" s="96"/>
      <c r="I5" s="96"/>
      <c r="J5" s="96"/>
    </row>
    <row r="6" spans="1:15" s="95" customFormat="1" ht="12.75" customHeight="1" x14ac:dyDescent="0.2">
      <c r="A6" s="228"/>
      <c r="B6" s="229"/>
      <c r="C6" s="229"/>
      <c r="D6" s="229"/>
      <c r="E6" s="229"/>
      <c r="F6" s="229"/>
      <c r="G6" s="229"/>
      <c r="H6" s="229"/>
      <c r="I6" s="229"/>
      <c r="J6" s="229"/>
    </row>
    <row r="7" spans="1:15" s="92" customFormat="1" ht="12" customHeight="1" x14ac:dyDescent="0.2">
      <c r="A7" s="575" t="s">
        <v>178</v>
      </c>
      <c r="B7" s="576"/>
      <c r="C7" s="581" t="s">
        <v>179</v>
      </c>
      <c r="D7" s="584" t="s">
        <v>180</v>
      </c>
      <c r="E7" s="585"/>
      <c r="F7" s="585"/>
      <c r="G7" s="585"/>
      <c r="H7" s="586"/>
      <c r="I7" s="587" t="s">
        <v>181</v>
      </c>
      <c r="J7" s="588"/>
      <c r="K7" s="97"/>
      <c r="L7" s="97"/>
      <c r="M7" s="97"/>
      <c r="N7" s="97"/>
      <c r="O7" s="97"/>
    </row>
    <row r="8" spans="1:15" ht="21.75" customHeight="1" x14ac:dyDescent="0.2">
      <c r="A8" s="577"/>
      <c r="B8" s="578"/>
      <c r="C8" s="582"/>
      <c r="D8" s="591" t="s">
        <v>98</v>
      </c>
      <c r="E8" s="591" t="s">
        <v>99</v>
      </c>
      <c r="F8" s="591" t="s">
        <v>100</v>
      </c>
      <c r="G8" s="591" t="s">
        <v>101</v>
      </c>
      <c r="H8" s="591" t="s">
        <v>102</v>
      </c>
      <c r="I8" s="589"/>
      <c r="J8" s="590"/>
    </row>
    <row r="9" spans="1:15" ht="12" customHeight="1" x14ac:dyDescent="0.2">
      <c r="A9" s="577"/>
      <c r="B9" s="578"/>
      <c r="C9" s="582"/>
      <c r="D9" s="592"/>
      <c r="E9" s="592"/>
      <c r="F9" s="592"/>
      <c r="G9" s="592"/>
      <c r="H9" s="592"/>
      <c r="I9" s="99" t="s">
        <v>103</v>
      </c>
      <c r="J9" s="100" t="s">
        <v>104</v>
      </c>
    </row>
    <row r="10" spans="1:15" ht="12" customHeight="1" x14ac:dyDescent="0.2">
      <c r="A10" s="579"/>
      <c r="B10" s="580"/>
      <c r="C10" s="583"/>
      <c r="D10" s="101">
        <v>1</v>
      </c>
      <c r="E10" s="101">
        <v>2</v>
      </c>
      <c r="F10" s="101">
        <v>3</v>
      </c>
      <c r="G10" s="101">
        <v>4</v>
      </c>
      <c r="H10" s="101">
        <v>5</v>
      </c>
      <c r="I10" s="101">
        <v>6</v>
      </c>
      <c r="J10" s="101">
        <v>7</v>
      </c>
      <c r="K10" s="102"/>
    </row>
    <row r="11" spans="1:15" s="111" customFormat="1" ht="14.1" customHeight="1" x14ac:dyDescent="0.2">
      <c r="A11" s="103" t="s">
        <v>13</v>
      </c>
      <c r="B11" s="230"/>
      <c r="C11" s="231"/>
      <c r="D11" s="232"/>
      <c r="E11" s="233"/>
      <c r="F11" s="233"/>
      <c r="G11" s="233"/>
      <c r="H11" s="234"/>
      <c r="I11" s="232"/>
      <c r="J11" s="235"/>
    </row>
    <row r="12" spans="1:15" s="111" customFormat="1" ht="14.1" customHeight="1" x14ac:dyDescent="0.2">
      <c r="A12" s="127" t="s">
        <v>105</v>
      </c>
      <c r="B12" s="104"/>
      <c r="C12" s="114">
        <v>100</v>
      </c>
      <c r="D12" s="236">
        <v>62749</v>
      </c>
      <c r="E12" s="237">
        <v>62554</v>
      </c>
      <c r="F12" s="115">
        <v>62736</v>
      </c>
      <c r="G12" s="115">
        <v>63692</v>
      </c>
      <c r="H12" s="141">
        <v>63196</v>
      </c>
      <c r="I12" s="116">
        <v>-447</v>
      </c>
      <c r="J12" s="117">
        <v>-0.70732324830685489</v>
      </c>
    </row>
    <row r="13" spans="1:15" s="111" customFormat="1" ht="12" customHeight="1" x14ac:dyDescent="0.2">
      <c r="A13" s="119" t="s">
        <v>106</v>
      </c>
      <c r="B13" s="120" t="s">
        <v>107</v>
      </c>
      <c r="C13" s="114">
        <v>50.818339734497762</v>
      </c>
      <c r="D13" s="116">
        <v>31888</v>
      </c>
      <c r="E13" s="115">
        <v>31816</v>
      </c>
      <c r="F13" s="115">
        <v>31769</v>
      </c>
      <c r="G13" s="115">
        <v>32495</v>
      </c>
      <c r="H13" s="141">
        <v>32210</v>
      </c>
      <c r="I13" s="116">
        <v>-322</v>
      </c>
      <c r="J13" s="117">
        <v>-0.99968953741074196</v>
      </c>
    </row>
    <row r="14" spans="1:15" s="111" customFormat="1" ht="12" customHeight="1" x14ac:dyDescent="0.2">
      <c r="A14" s="119"/>
      <c r="B14" s="120" t="s">
        <v>108</v>
      </c>
      <c r="C14" s="114">
        <v>49.181660265502238</v>
      </c>
      <c r="D14" s="116">
        <v>30861</v>
      </c>
      <c r="E14" s="115">
        <v>30738</v>
      </c>
      <c r="F14" s="115">
        <v>30967</v>
      </c>
      <c r="G14" s="115">
        <v>31197</v>
      </c>
      <c r="H14" s="141">
        <v>30986</v>
      </c>
      <c r="I14" s="116">
        <v>-125</v>
      </c>
      <c r="J14" s="117">
        <v>-0.40340799070547989</v>
      </c>
    </row>
    <row r="15" spans="1:15" s="111" customFormat="1" ht="12" customHeight="1" x14ac:dyDescent="0.2">
      <c r="A15" s="119" t="s">
        <v>106</v>
      </c>
      <c r="B15" s="122" t="s">
        <v>109</v>
      </c>
      <c r="C15" s="114">
        <v>7.6829909639994263</v>
      </c>
      <c r="D15" s="116">
        <v>4821</v>
      </c>
      <c r="E15" s="115">
        <v>4920</v>
      </c>
      <c r="F15" s="115">
        <v>5019</v>
      </c>
      <c r="G15" s="115">
        <v>5206</v>
      </c>
      <c r="H15" s="141">
        <v>4523</v>
      </c>
      <c r="I15" s="116">
        <v>298</v>
      </c>
      <c r="J15" s="117">
        <v>6.588547424275923</v>
      </c>
    </row>
    <row r="16" spans="1:15" s="111" customFormat="1" ht="12" customHeight="1" x14ac:dyDescent="0.2">
      <c r="A16" s="119"/>
      <c r="B16" s="122" t="s">
        <v>110</v>
      </c>
      <c r="C16" s="114">
        <v>66.291096272450559</v>
      </c>
      <c r="D16" s="116">
        <v>41597</v>
      </c>
      <c r="E16" s="115">
        <v>41558</v>
      </c>
      <c r="F16" s="115">
        <v>41722</v>
      </c>
      <c r="G16" s="115">
        <v>42519</v>
      </c>
      <c r="H16" s="141">
        <v>42856</v>
      </c>
      <c r="I16" s="116">
        <v>-1259</v>
      </c>
      <c r="J16" s="117">
        <v>-2.9377450065335076</v>
      </c>
    </row>
    <row r="17" spans="1:10" s="111" customFormat="1" ht="12" customHeight="1" x14ac:dyDescent="0.2">
      <c r="A17" s="119"/>
      <c r="B17" s="122" t="s">
        <v>111</v>
      </c>
      <c r="C17" s="114">
        <v>25.217931759868684</v>
      </c>
      <c r="D17" s="116">
        <v>15824</v>
      </c>
      <c r="E17" s="115">
        <v>15618</v>
      </c>
      <c r="F17" s="115">
        <v>15537</v>
      </c>
      <c r="G17" s="115">
        <v>15503</v>
      </c>
      <c r="H17" s="141">
        <v>15387</v>
      </c>
      <c r="I17" s="116">
        <v>437</v>
      </c>
      <c r="J17" s="117">
        <v>2.8400597907324365</v>
      </c>
    </row>
    <row r="18" spans="1:10" s="111" customFormat="1" ht="12" customHeight="1" x14ac:dyDescent="0.2">
      <c r="A18" s="121"/>
      <c r="B18" s="122" t="s">
        <v>112</v>
      </c>
      <c r="C18" s="114">
        <v>0.80798100368133352</v>
      </c>
      <c r="D18" s="116">
        <v>507</v>
      </c>
      <c r="E18" s="115">
        <v>458</v>
      </c>
      <c r="F18" s="115">
        <v>458</v>
      </c>
      <c r="G18" s="115">
        <v>464</v>
      </c>
      <c r="H18" s="141">
        <v>430</v>
      </c>
      <c r="I18" s="116">
        <v>77</v>
      </c>
      <c r="J18" s="117">
        <v>17.906976744186046</v>
      </c>
    </row>
    <row r="19" spans="1:10" s="111" customFormat="1" ht="12" customHeight="1" x14ac:dyDescent="0.2">
      <c r="A19" s="121"/>
      <c r="B19" s="122" t="s">
        <v>113</v>
      </c>
      <c r="C19" s="114">
        <v>0.26613969943744126</v>
      </c>
      <c r="D19" s="116">
        <v>167</v>
      </c>
      <c r="E19" s="115">
        <v>147</v>
      </c>
      <c r="F19" s="115">
        <v>135</v>
      </c>
      <c r="G19" s="115">
        <v>143</v>
      </c>
      <c r="H19" s="141">
        <v>119</v>
      </c>
      <c r="I19" s="116">
        <v>48</v>
      </c>
      <c r="J19" s="117">
        <v>40.336134453781511</v>
      </c>
    </row>
    <row r="20" spans="1:10" s="111" customFormat="1" ht="12" customHeight="1" x14ac:dyDescent="0.2">
      <c r="A20" s="119" t="s">
        <v>114</v>
      </c>
      <c r="B20" s="120" t="s">
        <v>182</v>
      </c>
      <c r="C20" s="114">
        <v>69.546925050598418</v>
      </c>
      <c r="D20" s="116">
        <v>43640</v>
      </c>
      <c r="E20" s="115">
        <v>43691</v>
      </c>
      <c r="F20" s="115">
        <v>43784</v>
      </c>
      <c r="G20" s="115">
        <v>44653</v>
      </c>
      <c r="H20" s="141">
        <v>44284</v>
      </c>
      <c r="I20" s="116">
        <v>-644</v>
      </c>
      <c r="J20" s="117">
        <v>-1.454249841929365</v>
      </c>
    </row>
    <row r="21" spans="1:10" s="111" customFormat="1" ht="12" customHeight="1" x14ac:dyDescent="0.2">
      <c r="A21" s="119"/>
      <c r="B21" s="120" t="s">
        <v>183</v>
      </c>
      <c r="C21" s="114">
        <v>30.453074949401586</v>
      </c>
      <c r="D21" s="116">
        <v>19109</v>
      </c>
      <c r="E21" s="115">
        <v>18863</v>
      </c>
      <c r="F21" s="115">
        <v>18952</v>
      </c>
      <c r="G21" s="115">
        <v>19039</v>
      </c>
      <c r="H21" s="141">
        <v>18912</v>
      </c>
      <c r="I21" s="116">
        <v>197</v>
      </c>
      <c r="J21" s="117">
        <v>1.0416666666666667</v>
      </c>
    </row>
    <row r="22" spans="1:10" s="111" customFormat="1" ht="12" customHeight="1" x14ac:dyDescent="0.2">
      <c r="A22" s="119" t="s">
        <v>114</v>
      </c>
      <c r="B22" s="120" t="s">
        <v>117</v>
      </c>
      <c r="C22" s="114">
        <v>97.102742673190008</v>
      </c>
      <c r="D22" s="116">
        <v>60931</v>
      </c>
      <c r="E22" s="115">
        <v>60820</v>
      </c>
      <c r="F22" s="115">
        <v>61092</v>
      </c>
      <c r="G22" s="115">
        <v>62030</v>
      </c>
      <c r="H22" s="141">
        <v>61631</v>
      </c>
      <c r="I22" s="116">
        <v>-700</v>
      </c>
      <c r="J22" s="117">
        <v>-1.1357920527007512</v>
      </c>
    </row>
    <row r="23" spans="1:10" s="111" customFormat="1" ht="12" customHeight="1" x14ac:dyDescent="0.2">
      <c r="A23" s="119"/>
      <c r="B23" s="120" t="s">
        <v>118</v>
      </c>
      <c r="C23" s="114">
        <v>2.8606033562287845</v>
      </c>
      <c r="D23" s="116">
        <v>1795</v>
      </c>
      <c r="E23" s="115">
        <v>1712</v>
      </c>
      <c r="F23" s="115">
        <v>1622</v>
      </c>
      <c r="G23" s="115">
        <v>1642</v>
      </c>
      <c r="H23" s="141">
        <v>1549</v>
      </c>
      <c r="I23" s="116">
        <v>246</v>
      </c>
      <c r="J23" s="117">
        <v>15.881213686249193</v>
      </c>
    </row>
    <row r="24" spans="1:10" s="111" customFormat="1" ht="14.1" customHeight="1" x14ac:dyDescent="0.2">
      <c r="A24" s="103" t="s">
        <v>130</v>
      </c>
      <c r="B24" s="230"/>
      <c r="C24" s="231"/>
      <c r="D24" s="238"/>
      <c r="E24" s="239"/>
      <c r="F24" s="239"/>
      <c r="G24" s="239"/>
      <c r="H24" s="240"/>
      <c r="I24" s="232"/>
      <c r="J24" s="235"/>
    </row>
    <row r="25" spans="1:10" s="111" customFormat="1" ht="14.1" customHeight="1" x14ac:dyDescent="0.2">
      <c r="A25" s="127" t="s">
        <v>105</v>
      </c>
      <c r="B25" s="104"/>
      <c r="C25" s="114">
        <v>100</v>
      </c>
      <c r="D25" s="241">
        <v>799399</v>
      </c>
      <c r="E25" s="237">
        <v>796865</v>
      </c>
      <c r="F25" s="237">
        <v>800591</v>
      </c>
      <c r="G25" s="237">
        <v>809139</v>
      </c>
      <c r="H25" s="242">
        <v>799074</v>
      </c>
      <c r="I25" s="236">
        <v>325</v>
      </c>
      <c r="J25" s="117">
        <v>4.0672077930204213E-2</v>
      </c>
    </row>
    <row r="26" spans="1:10" s="111" customFormat="1" ht="12" customHeight="1" x14ac:dyDescent="0.2">
      <c r="A26" s="119" t="s">
        <v>106</v>
      </c>
      <c r="B26" s="120" t="s">
        <v>107</v>
      </c>
      <c r="C26" s="114">
        <v>51.011322255844703</v>
      </c>
      <c r="D26" s="116">
        <v>407784</v>
      </c>
      <c r="E26" s="115">
        <v>405330</v>
      </c>
      <c r="F26" s="115">
        <v>406326</v>
      </c>
      <c r="G26" s="115">
        <v>412728</v>
      </c>
      <c r="H26" s="141">
        <v>406609</v>
      </c>
      <c r="I26" s="116">
        <v>1175</v>
      </c>
      <c r="J26" s="117">
        <v>0.28897540388924003</v>
      </c>
    </row>
    <row r="27" spans="1:10" s="111" customFormat="1" ht="12" customHeight="1" x14ac:dyDescent="0.2">
      <c r="A27" s="119"/>
      <c r="B27" s="120" t="s">
        <v>108</v>
      </c>
      <c r="C27" s="114">
        <v>48.988677744155297</v>
      </c>
      <c r="D27" s="116">
        <v>391615</v>
      </c>
      <c r="E27" s="115">
        <v>391535</v>
      </c>
      <c r="F27" s="115">
        <v>394265</v>
      </c>
      <c r="G27" s="115">
        <v>396411</v>
      </c>
      <c r="H27" s="141">
        <v>392465</v>
      </c>
      <c r="I27" s="116">
        <v>-850</v>
      </c>
      <c r="J27" s="117">
        <v>-0.21657982240454562</v>
      </c>
    </row>
    <row r="28" spans="1:10" s="111" customFormat="1" ht="12" customHeight="1" x14ac:dyDescent="0.2">
      <c r="A28" s="119" t="s">
        <v>106</v>
      </c>
      <c r="B28" s="122" t="s">
        <v>109</v>
      </c>
      <c r="C28" s="114">
        <v>7.4563515841275763</v>
      </c>
      <c r="D28" s="116">
        <v>59606</v>
      </c>
      <c r="E28" s="115">
        <v>61289</v>
      </c>
      <c r="F28" s="115">
        <v>63195</v>
      </c>
      <c r="G28" s="115">
        <v>64948</v>
      </c>
      <c r="H28" s="141">
        <v>56664</v>
      </c>
      <c r="I28" s="116">
        <v>2942</v>
      </c>
      <c r="J28" s="117">
        <v>5.1920090357193276</v>
      </c>
    </row>
    <row r="29" spans="1:10" s="111" customFormat="1" ht="12" customHeight="1" x14ac:dyDescent="0.2">
      <c r="A29" s="119"/>
      <c r="B29" s="122" t="s">
        <v>110</v>
      </c>
      <c r="C29" s="114">
        <v>67.062130425482138</v>
      </c>
      <c r="D29" s="116">
        <v>536094</v>
      </c>
      <c r="E29" s="115">
        <v>535119</v>
      </c>
      <c r="F29" s="115">
        <v>537416</v>
      </c>
      <c r="G29" s="115">
        <v>544838</v>
      </c>
      <c r="H29" s="141">
        <v>545548</v>
      </c>
      <c r="I29" s="116">
        <v>-9454</v>
      </c>
      <c r="J29" s="117">
        <v>-1.7329364235594302</v>
      </c>
    </row>
    <row r="30" spans="1:10" s="111" customFormat="1" ht="12" customHeight="1" x14ac:dyDescent="0.2">
      <c r="A30" s="119"/>
      <c r="B30" s="122" t="s">
        <v>111</v>
      </c>
      <c r="C30" s="114">
        <v>24.550818802625471</v>
      </c>
      <c r="D30" s="116">
        <v>196259</v>
      </c>
      <c r="E30" s="115">
        <v>193426</v>
      </c>
      <c r="F30" s="115">
        <v>192897</v>
      </c>
      <c r="G30" s="115">
        <v>192578</v>
      </c>
      <c r="H30" s="141">
        <v>190419</v>
      </c>
      <c r="I30" s="116">
        <v>5840</v>
      </c>
      <c r="J30" s="117">
        <v>3.0669208429831056</v>
      </c>
    </row>
    <row r="31" spans="1:10" s="111" customFormat="1" ht="12" customHeight="1" x14ac:dyDescent="0.2">
      <c r="A31" s="121"/>
      <c r="B31" s="122" t="s">
        <v>112</v>
      </c>
      <c r="C31" s="114">
        <v>0.93069918776480831</v>
      </c>
      <c r="D31" s="116">
        <v>7440</v>
      </c>
      <c r="E31" s="115">
        <v>7031</v>
      </c>
      <c r="F31" s="115">
        <v>7083</v>
      </c>
      <c r="G31" s="115">
        <v>6775</v>
      </c>
      <c r="H31" s="141">
        <v>6443</v>
      </c>
      <c r="I31" s="116">
        <v>997</v>
      </c>
      <c r="J31" s="117">
        <v>15.474158000931244</v>
      </c>
    </row>
    <row r="32" spans="1:10" s="111" customFormat="1" ht="12" customHeight="1" x14ac:dyDescent="0.2">
      <c r="A32" s="121"/>
      <c r="B32" s="122" t="s">
        <v>113</v>
      </c>
      <c r="C32" s="114">
        <v>0.27508165509338889</v>
      </c>
      <c r="D32" s="116">
        <v>2199</v>
      </c>
      <c r="E32" s="115">
        <v>2113</v>
      </c>
      <c r="F32" s="115">
        <v>2139</v>
      </c>
      <c r="G32" s="115">
        <v>2057</v>
      </c>
      <c r="H32" s="141">
        <v>1764</v>
      </c>
      <c r="I32" s="116">
        <v>435</v>
      </c>
      <c r="J32" s="117">
        <v>24.65986394557823</v>
      </c>
    </row>
    <row r="33" spans="1:10" s="111" customFormat="1" ht="12" customHeight="1" x14ac:dyDescent="0.2">
      <c r="A33" s="119" t="s">
        <v>114</v>
      </c>
      <c r="B33" s="120" t="s">
        <v>182</v>
      </c>
      <c r="C33" s="114">
        <v>69.858856465920027</v>
      </c>
      <c r="D33" s="116">
        <v>558451</v>
      </c>
      <c r="E33" s="115">
        <v>558133</v>
      </c>
      <c r="F33" s="115">
        <v>560782</v>
      </c>
      <c r="G33" s="115">
        <v>568693</v>
      </c>
      <c r="H33" s="141">
        <v>561352</v>
      </c>
      <c r="I33" s="116">
        <v>-2901</v>
      </c>
      <c r="J33" s="117">
        <v>-0.51678804030269776</v>
      </c>
    </row>
    <row r="34" spans="1:10" s="111" customFormat="1" ht="12" customHeight="1" x14ac:dyDescent="0.2">
      <c r="A34" s="119"/>
      <c r="B34" s="120" t="s">
        <v>183</v>
      </c>
      <c r="C34" s="114">
        <v>30.141143534079976</v>
      </c>
      <c r="D34" s="116">
        <v>240948</v>
      </c>
      <c r="E34" s="115">
        <v>238732</v>
      </c>
      <c r="F34" s="115">
        <v>239809</v>
      </c>
      <c r="G34" s="115">
        <v>240446</v>
      </c>
      <c r="H34" s="141">
        <v>237722</v>
      </c>
      <c r="I34" s="116">
        <v>3226</v>
      </c>
      <c r="J34" s="117">
        <v>1.3570473073590159</v>
      </c>
    </row>
    <row r="35" spans="1:10" s="111" customFormat="1" ht="12" customHeight="1" x14ac:dyDescent="0.2">
      <c r="A35" s="119" t="s">
        <v>114</v>
      </c>
      <c r="B35" s="120" t="s">
        <v>117</v>
      </c>
      <c r="C35" s="114">
        <v>95.710152251879222</v>
      </c>
      <c r="D35" s="116">
        <v>765106</v>
      </c>
      <c r="E35" s="115">
        <v>764011</v>
      </c>
      <c r="F35" s="115">
        <v>768598</v>
      </c>
      <c r="G35" s="115">
        <v>777099</v>
      </c>
      <c r="H35" s="141">
        <v>769089</v>
      </c>
      <c r="I35" s="116">
        <v>-3983</v>
      </c>
      <c r="J35" s="117">
        <v>-0.51788544628775079</v>
      </c>
    </row>
    <row r="36" spans="1:10" s="111" customFormat="1" ht="12" customHeight="1" x14ac:dyDescent="0.2">
      <c r="A36" s="119"/>
      <c r="B36" s="120" t="s">
        <v>118</v>
      </c>
      <c r="C36" s="114">
        <v>4.2699578058016083</v>
      </c>
      <c r="D36" s="116">
        <v>34134</v>
      </c>
      <c r="E36" s="115">
        <v>32687</v>
      </c>
      <c r="F36" s="115">
        <v>31828</v>
      </c>
      <c r="G36" s="115">
        <v>31876</v>
      </c>
      <c r="H36" s="141">
        <v>29833</v>
      </c>
      <c r="I36" s="116">
        <v>4301</v>
      </c>
      <c r="J36" s="117">
        <v>14.416920859450943</v>
      </c>
    </row>
    <row r="37" spans="1:10" s="111" customFormat="1" ht="14.1" customHeight="1" x14ac:dyDescent="0.2">
      <c r="A37" s="103" t="s">
        <v>131</v>
      </c>
      <c r="B37" s="230"/>
      <c r="C37" s="231"/>
      <c r="D37" s="238"/>
      <c r="E37" s="239"/>
      <c r="F37" s="239"/>
      <c r="G37" s="239"/>
      <c r="H37" s="240"/>
      <c r="I37" s="232"/>
      <c r="J37" s="235"/>
    </row>
    <row r="38" spans="1:10" s="111" customFormat="1" ht="14.1" customHeight="1" x14ac:dyDescent="0.2">
      <c r="A38" s="127" t="s">
        <v>105</v>
      </c>
      <c r="B38" s="104"/>
      <c r="C38" s="114">
        <v>100</v>
      </c>
      <c r="D38" s="241">
        <v>6182255</v>
      </c>
      <c r="E38" s="237">
        <v>6146594</v>
      </c>
      <c r="F38" s="237">
        <v>6162756</v>
      </c>
      <c r="G38" s="237">
        <v>6199268</v>
      </c>
      <c r="H38" s="242">
        <v>6112747</v>
      </c>
      <c r="I38" s="236">
        <v>69508</v>
      </c>
      <c r="J38" s="117">
        <v>1.1370992452329534</v>
      </c>
    </row>
    <row r="39" spans="1:10" s="111" customFormat="1" ht="12" customHeight="1" x14ac:dyDescent="0.2">
      <c r="A39" s="119" t="s">
        <v>106</v>
      </c>
      <c r="B39" s="120" t="s">
        <v>107</v>
      </c>
      <c r="C39" s="114">
        <v>51.13003264989878</v>
      </c>
      <c r="D39" s="116">
        <v>3160989</v>
      </c>
      <c r="E39" s="115">
        <v>3133242</v>
      </c>
      <c r="F39" s="115">
        <v>3136017</v>
      </c>
      <c r="G39" s="115">
        <v>3165096</v>
      </c>
      <c r="H39" s="141">
        <v>3114421</v>
      </c>
      <c r="I39" s="116">
        <v>46568</v>
      </c>
      <c r="J39" s="117">
        <v>1.495237798614895</v>
      </c>
    </row>
    <row r="40" spans="1:10" s="111" customFormat="1" ht="12" customHeight="1" x14ac:dyDescent="0.2">
      <c r="A40" s="119"/>
      <c r="B40" s="120" t="s">
        <v>108</v>
      </c>
      <c r="C40" s="114">
        <v>48.86996735010122</v>
      </c>
      <c r="D40" s="116">
        <v>3021266</v>
      </c>
      <c r="E40" s="115">
        <v>3013352</v>
      </c>
      <c r="F40" s="115">
        <v>3026739</v>
      </c>
      <c r="G40" s="115">
        <v>3034172</v>
      </c>
      <c r="H40" s="141">
        <v>2998326</v>
      </c>
      <c r="I40" s="116">
        <v>22940</v>
      </c>
      <c r="J40" s="117">
        <v>0.76509358888926693</v>
      </c>
    </row>
    <row r="41" spans="1:10" s="111" customFormat="1" ht="12" customHeight="1" x14ac:dyDescent="0.2">
      <c r="A41" s="119" t="s">
        <v>106</v>
      </c>
      <c r="B41" s="122" t="s">
        <v>109</v>
      </c>
      <c r="C41" s="114">
        <v>7.6266507932785039</v>
      </c>
      <c r="D41" s="116">
        <v>471499</v>
      </c>
      <c r="E41" s="115">
        <v>478492</v>
      </c>
      <c r="F41" s="115">
        <v>491127</v>
      </c>
      <c r="G41" s="115">
        <v>496344</v>
      </c>
      <c r="H41" s="141">
        <v>444019</v>
      </c>
      <c r="I41" s="116">
        <v>27480</v>
      </c>
      <c r="J41" s="117">
        <v>6.1889243478319624</v>
      </c>
    </row>
    <row r="42" spans="1:10" s="111" customFormat="1" ht="12" customHeight="1" x14ac:dyDescent="0.2">
      <c r="A42" s="119"/>
      <c r="B42" s="122" t="s">
        <v>110</v>
      </c>
      <c r="C42" s="114">
        <v>69.455967118794035</v>
      </c>
      <c r="D42" s="116">
        <v>4293945</v>
      </c>
      <c r="E42" s="115">
        <v>4278085</v>
      </c>
      <c r="F42" s="115">
        <v>4288040</v>
      </c>
      <c r="G42" s="115">
        <v>4326400</v>
      </c>
      <c r="H42" s="141">
        <v>4312736</v>
      </c>
      <c r="I42" s="116">
        <v>-18791</v>
      </c>
      <c r="J42" s="117">
        <v>-0.43570948928939773</v>
      </c>
    </row>
    <row r="43" spans="1:10" s="111" customFormat="1" ht="12" customHeight="1" x14ac:dyDescent="0.2">
      <c r="A43" s="119"/>
      <c r="B43" s="122" t="s">
        <v>111</v>
      </c>
      <c r="C43" s="114">
        <v>21.936299942334959</v>
      </c>
      <c r="D43" s="116">
        <v>1356158</v>
      </c>
      <c r="E43" s="115">
        <v>1332189</v>
      </c>
      <c r="F43" s="115">
        <v>1325503</v>
      </c>
      <c r="G43" s="115">
        <v>1320559</v>
      </c>
      <c r="H43" s="141">
        <v>1302752</v>
      </c>
      <c r="I43" s="116">
        <v>53406</v>
      </c>
      <c r="J43" s="117">
        <v>4.0994755717128051</v>
      </c>
    </row>
    <row r="44" spans="1:10" s="111" customFormat="1" ht="12" customHeight="1" x14ac:dyDescent="0.2">
      <c r="A44" s="121"/>
      <c r="B44" s="122" t="s">
        <v>112</v>
      </c>
      <c r="C44" s="114">
        <v>0.98103361960967317</v>
      </c>
      <c r="D44" s="116">
        <v>60650</v>
      </c>
      <c r="E44" s="115">
        <v>57826</v>
      </c>
      <c r="F44" s="115">
        <v>58085</v>
      </c>
      <c r="G44" s="115">
        <v>55964</v>
      </c>
      <c r="H44" s="141">
        <v>53239</v>
      </c>
      <c r="I44" s="116">
        <v>7411</v>
      </c>
      <c r="J44" s="117">
        <v>13.920246435883469</v>
      </c>
    </row>
    <row r="45" spans="1:10" s="111" customFormat="1" ht="12" customHeight="1" x14ac:dyDescent="0.2">
      <c r="A45" s="121"/>
      <c r="B45" s="122" t="s">
        <v>113</v>
      </c>
      <c r="C45" s="114">
        <v>0.275271725284706</v>
      </c>
      <c r="D45" s="116">
        <v>17018</v>
      </c>
      <c r="E45" s="115">
        <v>16038</v>
      </c>
      <c r="F45" s="115">
        <v>16277</v>
      </c>
      <c r="G45" s="115">
        <v>16165</v>
      </c>
      <c r="H45" s="141">
        <v>13857</v>
      </c>
      <c r="I45" s="116">
        <v>3161</v>
      </c>
      <c r="J45" s="117">
        <v>22.811575377065743</v>
      </c>
    </row>
    <row r="46" spans="1:10" s="111" customFormat="1" ht="12" customHeight="1" x14ac:dyDescent="0.2">
      <c r="A46" s="119" t="s">
        <v>114</v>
      </c>
      <c r="B46" s="120" t="s">
        <v>182</v>
      </c>
      <c r="C46" s="114">
        <v>68.918428631623897</v>
      </c>
      <c r="D46" s="116">
        <v>4260713</v>
      </c>
      <c r="E46" s="115">
        <v>4251738</v>
      </c>
      <c r="F46" s="115">
        <v>4267632</v>
      </c>
      <c r="G46" s="115">
        <v>4307188</v>
      </c>
      <c r="H46" s="141">
        <v>4247764</v>
      </c>
      <c r="I46" s="116">
        <v>12949</v>
      </c>
      <c r="J46" s="117">
        <v>0.30484273608420809</v>
      </c>
    </row>
    <row r="47" spans="1:10" s="111" customFormat="1" ht="12" customHeight="1" x14ac:dyDescent="0.2">
      <c r="A47" s="119"/>
      <c r="B47" s="120" t="s">
        <v>183</v>
      </c>
      <c r="C47" s="114">
        <v>31.081571368376103</v>
      </c>
      <c r="D47" s="116">
        <v>1921542</v>
      </c>
      <c r="E47" s="115">
        <v>1894856</v>
      </c>
      <c r="F47" s="115">
        <v>1895124</v>
      </c>
      <c r="G47" s="115">
        <v>1892080</v>
      </c>
      <c r="H47" s="141">
        <v>1864982</v>
      </c>
      <c r="I47" s="116">
        <v>56560</v>
      </c>
      <c r="J47" s="117">
        <v>3.032737045183278</v>
      </c>
    </row>
    <row r="48" spans="1:10" s="111" customFormat="1" ht="12" customHeight="1" x14ac:dyDescent="0.2">
      <c r="A48" s="119" t="s">
        <v>114</v>
      </c>
      <c r="B48" s="120" t="s">
        <v>117</v>
      </c>
      <c r="C48" s="114">
        <v>92.107151840226578</v>
      </c>
      <c r="D48" s="116">
        <v>5694299</v>
      </c>
      <c r="E48" s="115">
        <v>5677585</v>
      </c>
      <c r="F48" s="115">
        <v>5703089</v>
      </c>
      <c r="G48" s="115">
        <v>5744438</v>
      </c>
      <c r="H48" s="141">
        <v>5673031</v>
      </c>
      <c r="I48" s="116">
        <v>21268</v>
      </c>
      <c r="J48" s="117">
        <v>0.37489659407819204</v>
      </c>
    </row>
    <row r="49" spans="1:10" s="111" customFormat="1" ht="12" customHeight="1" x14ac:dyDescent="0.2">
      <c r="A49" s="119"/>
      <c r="B49" s="120" t="s">
        <v>118</v>
      </c>
      <c r="C49" s="114">
        <v>7.821401737715445</v>
      </c>
      <c r="D49" s="116">
        <v>483539</v>
      </c>
      <c r="E49" s="115">
        <v>464720</v>
      </c>
      <c r="F49" s="115">
        <v>455395</v>
      </c>
      <c r="G49" s="115">
        <v>450674</v>
      </c>
      <c r="H49" s="141">
        <v>435706</v>
      </c>
      <c r="I49" s="116">
        <v>47833</v>
      </c>
      <c r="J49" s="117">
        <v>10.97827434095468</v>
      </c>
    </row>
    <row r="50" spans="1:10" s="111" customFormat="1" ht="14.1" customHeight="1" x14ac:dyDescent="0.2">
      <c r="A50" s="103" t="s">
        <v>132</v>
      </c>
      <c r="B50" s="230"/>
      <c r="C50" s="231"/>
      <c r="D50" s="238"/>
      <c r="E50" s="239"/>
      <c r="F50" s="239"/>
      <c r="G50" s="239"/>
      <c r="H50" s="240"/>
      <c r="I50" s="232"/>
      <c r="J50" s="235"/>
    </row>
    <row r="51" spans="1:10" s="111" customFormat="1" ht="14.1" customHeight="1" x14ac:dyDescent="0.2">
      <c r="A51" s="127" t="s">
        <v>105</v>
      </c>
      <c r="B51" s="104"/>
      <c r="C51" s="114">
        <v>100</v>
      </c>
      <c r="D51" s="241">
        <v>33407262</v>
      </c>
      <c r="E51" s="237">
        <v>33286173</v>
      </c>
      <c r="F51" s="237">
        <v>33286212</v>
      </c>
      <c r="G51" s="237">
        <v>33422016</v>
      </c>
      <c r="H51" s="242">
        <v>32870228</v>
      </c>
      <c r="I51" s="236">
        <v>537034</v>
      </c>
      <c r="J51" s="117">
        <v>1.6338006538926351</v>
      </c>
    </row>
    <row r="52" spans="1:10" s="111" customFormat="1" ht="12" customHeight="1" x14ac:dyDescent="0.2">
      <c r="A52" s="119" t="s">
        <v>106</v>
      </c>
      <c r="B52" s="120" t="s">
        <v>107</v>
      </c>
      <c r="C52" s="114">
        <v>53.844852655090378</v>
      </c>
      <c r="D52" s="116">
        <v>17988091</v>
      </c>
      <c r="E52" s="115">
        <v>17893359</v>
      </c>
      <c r="F52" s="115">
        <v>17878881</v>
      </c>
      <c r="G52" s="115">
        <v>18013370</v>
      </c>
      <c r="H52" s="141">
        <v>17696536</v>
      </c>
      <c r="I52" s="116">
        <v>291555</v>
      </c>
      <c r="J52" s="117">
        <v>1.6475258208725143</v>
      </c>
    </row>
    <row r="53" spans="1:10" s="111" customFormat="1" ht="12" customHeight="1" x14ac:dyDescent="0.2">
      <c r="A53" s="119"/>
      <c r="B53" s="120" t="s">
        <v>108</v>
      </c>
      <c r="C53" s="114">
        <v>46.155147344909622</v>
      </c>
      <c r="D53" s="116">
        <v>15419171</v>
      </c>
      <c r="E53" s="115">
        <v>15392814</v>
      </c>
      <c r="F53" s="115">
        <v>15407331</v>
      </c>
      <c r="G53" s="115">
        <v>15408646</v>
      </c>
      <c r="H53" s="141">
        <v>15173692</v>
      </c>
      <c r="I53" s="116">
        <v>245479</v>
      </c>
      <c r="J53" s="117">
        <v>1.6177934809801069</v>
      </c>
    </row>
    <row r="54" spans="1:10" s="111" customFormat="1" ht="12" customHeight="1" x14ac:dyDescent="0.2">
      <c r="A54" s="119" t="s">
        <v>106</v>
      </c>
      <c r="B54" s="122" t="s">
        <v>109</v>
      </c>
      <c r="C54" s="114">
        <v>9.8354244056277338</v>
      </c>
      <c r="D54" s="116">
        <v>3285746</v>
      </c>
      <c r="E54" s="115">
        <v>3367753</v>
      </c>
      <c r="F54" s="115">
        <v>3467165</v>
      </c>
      <c r="G54" s="115">
        <v>3537120</v>
      </c>
      <c r="H54" s="141">
        <v>3223350</v>
      </c>
      <c r="I54" s="116">
        <v>62396</v>
      </c>
      <c r="J54" s="117">
        <v>1.9357500736811082</v>
      </c>
    </row>
    <row r="55" spans="1:10" s="111" customFormat="1" ht="12" customHeight="1" x14ac:dyDescent="0.2">
      <c r="A55" s="119"/>
      <c r="B55" s="122" t="s">
        <v>110</v>
      </c>
      <c r="C55" s="114">
        <v>69.173648531867116</v>
      </c>
      <c r="D55" s="116">
        <v>23109022</v>
      </c>
      <c r="E55" s="115">
        <v>23038428</v>
      </c>
      <c r="F55" s="115">
        <v>23020229</v>
      </c>
      <c r="G55" s="115">
        <v>23146769</v>
      </c>
      <c r="H55" s="141">
        <v>23028437</v>
      </c>
      <c r="I55" s="116">
        <v>80585</v>
      </c>
      <c r="J55" s="117">
        <v>0.34993690626940943</v>
      </c>
    </row>
    <row r="56" spans="1:10" s="111" customFormat="1" ht="12" customHeight="1" x14ac:dyDescent="0.2">
      <c r="A56" s="119"/>
      <c r="B56" s="122" t="s">
        <v>111</v>
      </c>
      <c r="C56" s="114">
        <v>19.893800335986828</v>
      </c>
      <c r="D56" s="116">
        <v>6645974</v>
      </c>
      <c r="E56" s="115">
        <v>6528239</v>
      </c>
      <c r="F56" s="115">
        <v>6451521</v>
      </c>
      <c r="G56" s="115">
        <v>6398580</v>
      </c>
      <c r="H56" s="141">
        <v>6292529</v>
      </c>
      <c r="I56" s="116">
        <v>353445</v>
      </c>
      <c r="J56" s="117">
        <v>5.6168990242238062</v>
      </c>
    </row>
    <row r="57" spans="1:10" s="111" customFormat="1" ht="12" customHeight="1" x14ac:dyDescent="0.2">
      <c r="A57" s="121"/>
      <c r="B57" s="122" t="s">
        <v>112</v>
      </c>
      <c r="C57" s="114">
        <v>1.097117746434892</v>
      </c>
      <c r="D57" s="116">
        <v>366517</v>
      </c>
      <c r="E57" s="115">
        <v>351751</v>
      </c>
      <c r="F57" s="115">
        <v>347296</v>
      </c>
      <c r="G57" s="115">
        <v>339546</v>
      </c>
      <c r="H57" s="141">
        <v>325911</v>
      </c>
      <c r="I57" s="116">
        <v>40606</v>
      </c>
      <c r="J57" s="117">
        <v>12.459229666994977</v>
      </c>
    </row>
    <row r="58" spans="1:10" s="111" customFormat="1" ht="12" customHeight="1" x14ac:dyDescent="0.2">
      <c r="A58" s="121"/>
      <c r="B58" s="122" t="s">
        <v>113</v>
      </c>
      <c r="C58" s="114">
        <v>0.29353498050813026</v>
      </c>
      <c r="D58" s="116">
        <v>98062</v>
      </c>
      <c r="E58" s="115">
        <v>92217</v>
      </c>
      <c r="F58" s="115">
        <v>89171</v>
      </c>
      <c r="G58" s="115">
        <v>91024</v>
      </c>
      <c r="H58" s="141">
        <v>79561</v>
      </c>
      <c r="I58" s="116">
        <v>18501</v>
      </c>
      <c r="J58" s="117">
        <v>23.253855532233128</v>
      </c>
    </row>
    <row r="59" spans="1:10" s="111" customFormat="1" ht="12" customHeight="1" x14ac:dyDescent="0.2">
      <c r="A59" s="119" t="s">
        <v>114</v>
      </c>
      <c r="B59" s="120" t="s">
        <v>182</v>
      </c>
      <c r="C59" s="114">
        <v>71.421354434853114</v>
      </c>
      <c r="D59" s="116">
        <v>23859919</v>
      </c>
      <c r="E59" s="115">
        <v>23846208</v>
      </c>
      <c r="F59" s="115">
        <v>23871574</v>
      </c>
      <c r="G59" s="115">
        <v>24065239</v>
      </c>
      <c r="H59" s="141">
        <v>23613964</v>
      </c>
      <c r="I59" s="116">
        <v>245955</v>
      </c>
      <c r="J59" s="117">
        <v>1.041565914134535</v>
      </c>
    </row>
    <row r="60" spans="1:10" s="111" customFormat="1" ht="12" customHeight="1" x14ac:dyDescent="0.2">
      <c r="A60" s="119"/>
      <c r="B60" s="120" t="s">
        <v>183</v>
      </c>
      <c r="C60" s="114">
        <v>28.578642571785739</v>
      </c>
      <c r="D60" s="116">
        <v>9547342</v>
      </c>
      <c r="E60" s="115">
        <v>9439965</v>
      </c>
      <c r="F60" s="115">
        <v>9414638</v>
      </c>
      <c r="G60" s="115">
        <v>9356777</v>
      </c>
      <c r="H60" s="141">
        <v>9256262</v>
      </c>
      <c r="I60" s="116">
        <v>291080</v>
      </c>
      <c r="J60" s="117">
        <v>3.1446819461246882</v>
      </c>
    </row>
    <row r="61" spans="1:10" s="111" customFormat="1" ht="12" customHeight="1" x14ac:dyDescent="0.2">
      <c r="A61" s="119" t="s">
        <v>114</v>
      </c>
      <c r="B61" s="120" t="s">
        <v>117</v>
      </c>
      <c r="C61" s="114">
        <v>87.509856389907085</v>
      </c>
      <c r="D61" s="116">
        <v>29234647</v>
      </c>
      <c r="E61" s="115">
        <v>29224706</v>
      </c>
      <c r="F61" s="115">
        <v>29313642</v>
      </c>
      <c r="G61" s="115">
        <v>29437533</v>
      </c>
      <c r="H61" s="141">
        <v>29003870</v>
      </c>
      <c r="I61" s="116">
        <v>230777</v>
      </c>
      <c r="J61" s="117">
        <v>0.79567657695335137</v>
      </c>
    </row>
    <row r="62" spans="1:10" s="111" customFormat="1" ht="12" customHeight="1" x14ac:dyDescent="0.2">
      <c r="A62" s="119"/>
      <c r="B62" s="120" t="s">
        <v>118</v>
      </c>
      <c r="C62" s="114">
        <v>12.431470738308336</v>
      </c>
      <c r="D62" s="116">
        <v>4153014</v>
      </c>
      <c r="E62" s="115">
        <v>4042276</v>
      </c>
      <c r="F62" s="115">
        <v>3953612</v>
      </c>
      <c r="G62" s="115">
        <v>3965662</v>
      </c>
      <c r="H62" s="141">
        <v>3848231</v>
      </c>
      <c r="I62" s="116">
        <v>304783</v>
      </c>
      <c r="J62" s="117">
        <v>7.9200806812272964</v>
      </c>
    </row>
    <row r="63" spans="1:10" s="111" customFormat="1" ht="14.1" customHeight="1" x14ac:dyDescent="0.2">
      <c r="A63" s="103" t="s">
        <v>184</v>
      </c>
      <c r="B63" s="230"/>
      <c r="C63" s="231"/>
      <c r="D63" s="238"/>
      <c r="E63" s="239"/>
      <c r="F63" s="239"/>
      <c r="G63" s="239"/>
      <c r="H63" s="240"/>
      <c r="I63" s="232"/>
      <c r="J63" s="235"/>
    </row>
    <row r="64" spans="1:10" s="111" customFormat="1" ht="14.1" customHeight="1" x14ac:dyDescent="0.2">
      <c r="A64" s="127" t="s">
        <v>105</v>
      </c>
      <c r="B64" s="104"/>
      <c r="C64" s="114">
        <v>100</v>
      </c>
      <c r="D64" s="241">
        <v>72219</v>
      </c>
      <c r="E64" s="237">
        <v>72061</v>
      </c>
      <c r="F64" s="237">
        <v>72415</v>
      </c>
      <c r="G64" s="237">
        <v>73298</v>
      </c>
      <c r="H64" s="141">
        <v>72458</v>
      </c>
      <c r="I64" s="116">
        <v>-239</v>
      </c>
      <c r="J64" s="117">
        <v>-0.32984625576195864</v>
      </c>
    </row>
    <row r="65" spans="1:12" s="111" customFormat="1" ht="12" customHeight="1" x14ac:dyDescent="0.2">
      <c r="A65" s="119" t="s">
        <v>106</v>
      </c>
      <c r="B65" s="120" t="s">
        <v>107</v>
      </c>
      <c r="C65" s="114">
        <v>52.963901466373116</v>
      </c>
      <c r="D65" s="236">
        <v>38250</v>
      </c>
      <c r="E65" s="237">
        <v>38128</v>
      </c>
      <c r="F65" s="237">
        <v>38250</v>
      </c>
      <c r="G65" s="237">
        <v>38860</v>
      </c>
      <c r="H65" s="141">
        <v>38360</v>
      </c>
      <c r="I65" s="116">
        <v>-110</v>
      </c>
      <c r="J65" s="117">
        <v>-0.28675703858185608</v>
      </c>
    </row>
    <row r="66" spans="1:12" s="111" customFormat="1" ht="12" customHeight="1" x14ac:dyDescent="0.2">
      <c r="A66" s="119"/>
      <c r="B66" s="120" t="s">
        <v>108</v>
      </c>
      <c r="C66" s="114">
        <v>47.036098533626884</v>
      </c>
      <c r="D66" s="236">
        <v>33969</v>
      </c>
      <c r="E66" s="237">
        <v>33933</v>
      </c>
      <c r="F66" s="237">
        <v>34165</v>
      </c>
      <c r="G66" s="237">
        <v>34438</v>
      </c>
      <c r="H66" s="141">
        <v>34098</v>
      </c>
      <c r="I66" s="116">
        <v>-129</v>
      </c>
      <c r="J66" s="117">
        <v>-0.37832130916769313</v>
      </c>
    </row>
    <row r="67" spans="1:12" s="111" customFormat="1" ht="12" customHeight="1" x14ac:dyDescent="0.2">
      <c r="A67" s="119" t="s">
        <v>106</v>
      </c>
      <c r="B67" s="122" t="s">
        <v>109</v>
      </c>
      <c r="C67" s="114">
        <v>7.4827953862556944</v>
      </c>
      <c r="D67" s="236">
        <v>5404</v>
      </c>
      <c r="E67" s="237">
        <v>5546</v>
      </c>
      <c r="F67" s="237">
        <v>5720</v>
      </c>
      <c r="G67" s="237">
        <v>5925</v>
      </c>
      <c r="H67" s="141">
        <v>5161</v>
      </c>
      <c r="I67" s="116">
        <v>243</v>
      </c>
      <c r="J67" s="117">
        <v>4.7083898469288901</v>
      </c>
    </row>
    <row r="68" spans="1:12" s="111" customFormat="1" ht="12" customHeight="1" x14ac:dyDescent="0.2">
      <c r="A68" s="119"/>
      <c r="B68" s="122" t="s">
        <v>110</v>
      </c>
      <c r="C68" s="114">
        <v>66.278957061161194</v>
      </c>
      <c r="D68" s="236">
        <v>47866</v>
      </c>
      <c r="E68" s="237">
        <v>47861</v>
      </c>
      <c r="F68" s="237">
        <v>48142</v>
      </c>
      <c r="G68" s="237">
        <v>48912</v>
      </c>
      <c r="H68" s="141">
        <v>49052</v>
      </c>
      <c r="I68" s="116">
        <v>-1186</v>
      </c>
      <c r="J68" s="117">
        <v>-2.4178422898148901</v>
      </c>
    </row>
    <row r="69" spans="1:12" s="111" customFormat="1" ht="12" customHeight="1" x14ac:dyDescent="0.2">
      <c r="A69" s="119"/>
      <c r="B69" s="122" t="s">
        <v>111</v>
      </c>
      <c r="C69" s="114">
        <v>25.437904152646812</v>
      </c>
      <c r="D69" s="236">
        <v>18371</v>
      </c>
      <c r="E69" s="237">
        <v>18113</v>
      </c>
      <c r="F69" s="237">
        <v>18020</v>
      </c>
      <c r="G69" s="237">
        <v>17914</v>
      </c>
      <c r="H69" s="141">
        <v>17725</v>
      </c>
      <c r="I69" s="116">
        <v>646</v>
      </c>
      <c r="J69" s="117">
        <v>3.6445698166431595</v>
      </c>
    </row>
    <row r="70" spans="1:12" s="111" customFormat="1" ht="12" customHeight="1" x14ac:dyDescent="0.2">
      <c r="A70" s="121"/>
      <c r="B70" s="122" t="s">
        <v>112</v>
      </c>
      <c r="C70" s="114">
        <v>0.80034339993630488</v>
      </c>
      <c r="D70" s="236">
        <v>578</v>
      </c>
      <c r="E70" s="237">
        <v>541</v>
      </c>
      <c r="F70" s="237">
        <v>533</v>
      </c>
      <c r="G70" s="237">
        <v>547</v>
      </c>
      <c r="H70" s="141">
        <v>520</v>
      </c>
      <c r="I70" s="116">
        <v>58</v>
      </c>
      <c r="J70" s="117">
        <v>11.153846153846153</v>
      </c>
    </row>
    <row r="71" spans="1:12" s="111" customFormat="1" ht="12" customHeight="1" x14ac:dyDescent="0.2">
      <c r="A71" s="121"/>
      <c r="B71" s="122" t="s">
        <v>113</v>
      </c>
      <c r="C71" s="114">
        <v>0.23954914911588363</v>
      </c>
      <c r="D71" s="236">
        <v>173</v>
      </c>
      <c r="E71" s="237">
        <v>172</v>
      </c>
      <c r="F71" s="237">
        <v>164</v>
      </c>
      <c r="G71" s="237">
        <v>174</v>
      </c>
      <c r="H71" s="141">
        <v>142</v>
      </c>
      <c r="I71" s="116">
        <v>31</v>
      </c>
      <c r="J71" s="117">
        <v>21.830985915492956</v>
      </c>
    </row>
    <row r="72" spans="1:12" s="111" customFormat="1" ht="12" customHeight="1" x14ac:dyDescent="0.2">
      <c r="A72" s="119" t="s">
        <v>114</v>
      </c>
      <c r="B72" s="120" t="s">
        <v>182</v>
      </c>
      <c r="C72" s="114">
        <v>70.937011035876992</v>
      </c>
      <c r="D72" s="236">
        <v>51230</v>
      </c>
      <c r="E72" s="237">
        <v>51298</v>
      </c>
      <c r="F72" s="237">
        <v>51524</v>
      </c>
      <c r="G72" s="237">
        <v>52303</v>
      </c>
      <c r="H72" s="141">
        <v>51558</v>
      </c>
      <c r="I72" s="116">
        <v>-328</v>
      </c>
      <c r="J72" s="117">
        <v>-0.63617673299972843</v>
      </c>
    </row>
    <row r="73" spans="1:12" s="111" customFormat="1" ht="12" customHeight="1" x14ac:dyDescent="0.2">
      <c r="A73" s="119"/>
      <c r="B73" s="120" t="s">
        <v>183</v>
      </c>
      <c r="C73" s="114">
        <v>29.062988964123015</v>
      </c>
      <c r="D73" s="116">
        <v>20989</v>
      </c>
      <c r="E73" s="115">
        <v>20763</v>
      </c>
      <c r="F73" s="115">
        <v>20891</v>
      </c>
      <c r="G73" s="115">
        <v>20995</v>
      </c>
      <c r="H73" s="141">
        <v>20900</v>
      </c>
      <c r="I73" s="116">
        <v>89</v>
      </c>
      <c r="J73" s="117">
        <v>0.42583732057416268</v>
      </c>
    </row>
    <row r="74" spans="1:12" s="111" customFormat="1" ht="12" customHeight="1" x14ac:dyDescent="0.2">
      <c r="A74" s="119" t="s">
        <v>114</v>
      </c>
      <c r="B74" s="120" t="s">
        <v>117</v>
      </c>
      <c r="C74" s="114">
        <v>97.28464808429915</v>
      </c>
      <c r="D74" s="116">
        <v>70258</v>
      </c>
      <c r="E74" s="115">
        <v>70198</v>
      </c>
      <c r="F74" s="115">
        <v>70641</v>
      </c>
      <c r="G74" s="115">
        <v>71566</v>
      </c>
      <c r="H74" s="141">
        <v>70830</v>
      </c>
      <c r="I74" s="116">
        <v>-572</v>
      </c>
      <c r="J74" s="117">
        <v>-0.80756741493717354</v>
      </c>
    </row>
    <row r="75" spans="1:12" s="111" customFormat="1" ht="12" customHeight="1" x14ac:dyDescent="0.2">
      <c r="A75" s="143"/>
      <c r="B75" s="125" t="s">
        <v>118</v>
      </c>
      <c r="C75" s="126">
        <v>2.7001204669131393</v>
      </c>
      <c r="D75" s="144">
        <v>1950</v>
      </c>
      <c r="E75" s="145">
        <v>1850</v>
      </c>
      <c r="F75" s="145">
        <v>1762</v>
      </c>
      <c r="G75" s="145">
        <v>1721</v>
      </c>
      <c r="H75" s="146">
        <v>1617</v>
      </c>
      <c r="I75" s="144">
        <v>333</v>
      </c>
      <c r="J75" s="147">
        <v>20.593692022263451</v>
      </c>
    </row>
    <row r="76" spans="1:12" s="102" customFormat="1" ht="11.25" customHeight="1" x14ac:dyDescent="0.15">
      <c r="B76" s="148"/>
      <c r="C76" s="148"/>
      <c r="D76" s="149"/>
      <c r="E76" s="149"/>
      <c r="F76" s="149"/>
      <c r="G76" s="150"/>
      <c r="H76" s="149"/>
      <c r="I76" s="149"/>
      <c r="J76" s="243" t="s">
        <v>46</v>
      </c>
    </row>
    <row r="77" spans="1:12" s="102" customFormat="1" ht="12.75" customHeight="1" x14ac:dyDescent="0.15">
      <c r="A77" s="534" t="s">
        <v>490</v>
      </c>
      <c r="B77" s="154"/>
      <c r="C77" s="154"/>
      <c r="D77" s="155"/>
      <c r="E77" s="154"/>
      <c r="F77" s="154"/>
      <c r="G77" s="154"/>
      <c r="H77" s="154"/>
      <c r="I77" s="154"/>
      <c r="J77" s="154"/>
    </row>
    <row r="78" spans="1:12" s="102" customFormat="1" ht="18" customHeight="1" x14ac:dyDescent="0.15">
      <c r="A78" s="567" t="s">
        <v>124</v>
      </c>
      <c r="B78" s="568"/>
      <c r="C78" s="568"/>
      <c r="D78" s="568"/>
      <c r="E78" s="568"/>
      <c r="F78" s="568"/>
      <c r="G78" s="568"/>
      <c r="H78" s="568"/>
      <c r="I78" s="568"/>
      <c r="J78" s="568"/>
    </row>
    <row r="79" spans="1:12" ht="18" customHeight="1" x14ac:dyDescent="0.2">
      <c r="A79" s="567"/>
      <c r="B79" s="568"/>
      <c r="C79" s="568"/>
      <c r="D79" s="568"/>
      <c r="E79" s="568"/>
      <c r="F79" s="568"/>
      <c r="G79" s="568"/>
      <c r="H79" s="568"/>
      <c r="I79" s="568"/>
      <c r="J79" s="568"/>
    </row>
    <row r="80" spans="1:12" ht="22.5" customHeight="1" x14ac:dyDescent="0.2">
      <c r="A80" s="603"/>
      <c r="B80" s="604"/>
      <c r="C80" s="604"/>
      <c r="D80" s="604"/>
      <c r="E80" s="604"/>
      <c r="F80" s="604"/>
      <c r="G80" s="604"/>
      <c r="H80" s="604"/>
      <c r="I80" s="604"/>
      <c r="J80" s="604"/>
      <c r="K80" s="244"/>
      <c r="L80" s="244"/>
    </row>
    <row r="81" spans="1:10" ht="12.75" customHeight="1" x14ac:dyDescent="0.2">
      <c r="A81" s="245"/>
      <c r="B81" s="245"/>
      <c r="C81" s="246"/>
      <c r="D81" s="247"/>
      <c r="E81" s="247"/>
      <c r="F81" s="247"/>
      <c r="G81" s="247"/>
      <c r="H81" s="247"/>
      <c r="I81" s="247"/>
      <c r="J81" s="248"/>
    </row>
    <row r="82" spans="1:10" ht="12.75" customHeight="1" x14ac:dyDescent="0.2">
      <c r="A82" s="245"/>
      <c r="B82" s="245"/>
      <c r="C82" s="246"/>
      <c r="D82" s="247"/>
      <c r="E82" s="247"/>
      <c r="F82" s="247"/>
      <c r="G82" s="247"/>
      <c r="H82" s="247"/>
      <c r="I82" s="247"/>
      <c r="J82" s="248"/>
    </row>
  </sheetData>
  <mergeCells count="15">
    <mergeCell ref="A78:J78"/>
    <mergeCell ref="A79:J79"/>
    <mergeCell ref="A80:J80"/>
    <mergeCell ref="A3:J3"/>
    <mergeCell ref="A4:J4"/>
    <mergeCell ref="A5:D5"/>
    <mergeCell ref="A7:B10"/>
    <mergeCell ref="C7:C10"/>
    <mergeCell ref="D7:H7"/>
    <mergeCell ref="I7:J8"/>
    <mergeCell ref="D8:D9"/>
    <mergeCell ref="E8:E9"/>
    <mergeCell ref="F8:F9"/>
    <mergeCell ref="G8:G9"/>
    <mergeCell ref="H8:H9"/>
  </mergeCells>
  <printOptions horizontalCentered="1"/>
  <pageMargins left="0.7" right="0.7" top="0.75" bottom="0.75" header="0.3" footer="0.3"/>
  <pageSetup paperSize="9" scale="7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Q863"/>
  <sheetViews>
    <sheetView showGridLines="0" zoomScaleNormal="100" workbookViewId="0"/>
  </sheetViews>
  <sheetFormatPr baseColWidth="10" defaultColWidth="7.75" defaultRowHeight="15.95" customHeight="1" x14ac:dyDescent="0.2"/>
  <cols>
    <col min="1" max="1" width="3.125" style="98" customWidth="1"/>
    <col min="2" max="2" width="2" style="98" customWidth="1"/>
    <col min="3" max="3" width="5.875" style="98" customWidth="1"/>
    <col min="4" max="4" width="28.5" style="98" customWidth="1"/>
    <col min="5" max="5" width="5" style="156" customWidth="1"/>
    <col min="6" max="10" width="8.5" style="157" customWidth="1"/>
    <col min="11" max="11" width="8.5" style="283" customWidth="1"/>
    <col min="12" max="12" width="8.5" style="158" customWidth="1"/>
    <col min="13" max="256" width="7.75" style="98"/>
    <col min="257" max="258" width="3.25" style="98" customWidth="1"/>
    <col min="259" max="259" width="3.375" style="98" customWidth="1"/>
    <col min="260" max="260" width="23" style="98" customWidth="1"/>
    <col min="261" max="261" width="5" style="98" customWidth="1"/>
    <col min="262" max="268" width="8.375" style="98" customWidth="1"/>
    <col min="269" max="512" width="7.75" style="98"/>
    <col min="513" max="514" width="3.25" style="98" customWidth="1"/>
    <col min="515" max="515" width="3.375" style="98" customWidth="1"/>
    <col min="516" max="516" width="23" style="98" customWidth="1"/>
    <col min="517" max="517" width="5" style="98" customWidth="1"/>
    <col min="518" max="524" width="8.375" style="98" customWidth="1"/>
    <col min="525" max="768" width="7.75" style="98"/>
    <col min="769" max="770" width="3.25" style="98" customWidth="1"/>
    <col min="771" max="771" width="3.375" style="98" customWidth="1"/>
    <col min="772" max="772" width="23" style="98" customWidth="1"/>
    <col min="773" max="773" width="5" style="98" customWidth="1"/>
    <col min="774" max="780" width="8.375" style="98" customWidth="1"/>
    <col min="781" max="1024" width="7.75" style="98"/>
    <col min="1025" max="1026" width="3.25" style="98" customWidth="1"/>
    <col min="1027" max="1027" width="3.375" style="98" customWidth="1"/>
    <col min="1028" max="1028" width="23" style="98" customWidth="1"/>
    <col min="1029" max="1029" width="5" style="98" customWidth="1"/>
    <col min="1030" max="1036" width="8.375" style="98" customWidth="1"/>
    <col min="1037" max="1280" width="7.75" style="98"/>
    <col min="1281" max="1282" width="3.25" style="98" customWidth="1"/>
    <col min="1283" max="1283" width="3.375" style="98" customWidth="1"/>
    <col min="1284" max="1284" width="23" style="98" customWidth="1"/>
    <col min="1285" max="1285" width="5" style="98" customWidth="1"/>
    <col min="1286" max="1292" width="8.375" style="98" customWidth="1"/>
    <col min="1293" max="1536" width="7.75" style="98"/>
    <col min="1537" max="1538" width="3.25" style="98" customWidth="1"/>
    <col min="1539" max="1539" width="3.375" style="98" customWidth="1"/>
    <col min="1540" max="1540" width="23" style="98" customWidth="1"/>
    <col min="1541" max="1541" width="5" style="98" customWidth="1"/>
    <col min="1542" max="1548" width="8.375" style="98" customWidth="1"/>
    <col min="1549" max="1792" width="7.75" style="98"/>
    <col min="1793" max="1794" width="3.25" style="98" customWidth="1"/>
    <col min="1795" max="1795" width="3.375" style="98" customWidth="1"/>
    <col min="1796" max="1796" width="23" style="98" customWidth="1"/>
    <col min="1797" max="1797" width="5" style="98" customWidth="1"/>
    <col min="1798" max="1804" width="8.375" style="98" customWidth="1"/>
    <col min="1805" max="2048" width="7.75" style="98"/>
    <col min="2049" max="2050" width="3.25" style="98" customWidth="1"/>
    <col min="2051" max="2051" width="3.375" style="98" customWidth="1"/>
    <col min="2052" max="2052" width="23" style="98" customWidth="1"/>
    <col min="2053" max="2053" width="5" style="98" customWidth="1"/>
    <col min="2054" max="2060" width="8.375" style="98" customWidth="1"/>
    <col min="2061" max="2304" width="7.75" style="98"/>
    <col min="2305" max="2306" width="3.25" style="98" customWidth="1"/>
    <col min="2307" max="2307" width="3.375" style="98" customWidth="1"/>
    <col min="2308" max="2308" width="23" style="98" customWidth="1"/>
    <col min="2309" max="2309" width="5" style="98" customWidth="1"/>
    <col min="2310" max="2316" width="8.375" style="98" customWidth="1"/>
    <col min="2317" max="2560" width="7.75" style="98"/>
    <col min="2561" max="2562" width="3.25" style="98" customWidth="1"/>
    <col min="2563" max="2563" width="3.375" style="98" customWidth="1"/>
    <col min="2564" max="2564" width="23" style="98" customWidth="1"/>
    <col min="2565" max="2565" width="5" style="98" customWidth="1"/>
    <col min="2566" max="2572" width="8.375" style="98" customWidth="1"/>
    <col min="2573" max="2816" width="7.75" style="98"/>
    <col min="2817" max="2818" width="3.25" style="98" customWidth="1"/>
    <col min="2819" max="2819" width="3.375" style="98" customWidth="1"/>
    <col min="2820" max="2820" width="23" style="98" customWidth="1"/>
    <col min="2821" max="2821" width="5" style="98" customWidth="1"/>
    <col min="2822" max="2828" width="8.375" style="98" customWidth="1"/>
    <col min="2829" max="3072" width="7.75" style="98"/>
    <col min="3073" max="3074" width="3.25" style="98" customWidth="1"/>
    <col min="3075" max="3075" width="3.375" style="98" customWidth="1"/>
    <col min="3076" max="3076" width="23" style="98" customWidth="1"/>
    <col min="3077" max="3077" width="5" style="98" customWidth="1"/>
    <col min="3078" max="3084" width="8.375" style="98" customWidth="1"/>
    <col min="3085" max="3328" width="7.75" style="98"/>
    <col min="3329" max="3330" width="3.25" style="98" customWidth="1"/>
    <col min="3331" max="3331" width="3.375" style="98" customWidth="1"/>
    <col min="3332" max="3332" width="23" style="98" customWidth="1"/>
    <col min="3333" max="3333" width="5" style="98" customWidth="1"/>
    <col min="3334" max="3340" width="8.375" style="98" customWidth="1"/>
    <col min="3341" max="3584" width="7.75" style="98"/>
    <col min="3585" max="3586" width="3.25" style="98" customWidth="1"/>
    <col min="3587" max="3587" width="3.375" style="98" customWidth="1"/>
    <col min="3588" max="3588" width="23" style="98" customWidth="1"/>
    <col min="3589" max="3589" width="5" style="98" customWidth="1"/>
    <col min="3590" max="3596" width="8.375" style="98" customWidth="1"/>
    <col min="3597" max="3840" width="7.75" style="98"/>
    <col min="3841" max="3842" width="3.25" style="98" customWidth="1"/>
    <col min="3843" max="3843" width="3.375" style="98" customWidth="1"/>
    <col min="3844" max="3844" width="23" style="98" customWidth="1"/>
    <col min="3845" max="3845" width="5" style="98" customWidth="1"/>
    <col min="3846" max="3852" width="8.375" style="98" customWidth="1"/>
    <col min="3853" max="4096" width="7.75" style="98"/>
    <col min="4097" max="4098" width="3.25" style="98" customWidth="1"/>
    <col min="4099" max="4099" width="3.375" style="98" customWidth="1"/>
    <col min="4100" max="4100" width="23" style="98" customWidth="1"/>
    <col min="4101" max="4101" width="5" style="98" customWidth="1"/>
    <col min="4102" max="4108" width="8.375" style="98" customWidth="1"/>
    <col min="4109" max="4352" width="7.75" style="98"/>
    <col min="4353" max="4354" width="3.25" style="98" customWidth="1"/>
    <col min="4355" max="4355" width="3.375" style="98" customWidth="1"/>
    <col min="4356" max="4356" width="23" style="98" customWidth="1"/>
    <col min="4357" max="4357" width="5" style="98" customWidth="1"/>
    <col min="4358" max="4364" width="8.375" style="98" customWidth="1"/>
    <col min="4365" max="4608" width="7.75" style="98"/>
    <col min="4609" max="4610" width="3.25" style="98" customWidth="1"/>
    <col min="4611" max="4611" width="3.375" style="98" customWidth="1"/>
    <col min="4612" max="4612" width="23" style="98" customWidth="1"/>
    <col min="4613" max="4613" width="5" style="98" customWidth="1"/>
    <col min="4614" max="4620" width="8.375" style="98" customWidth="1"/>
    <col min="4621" max="4864" width="7.75" style="98"/>
    <col min="4865" max="4866" width="3.25" style="98" customWidth="1"/>
    <col min="4867" max="4867" width="3.375" style="98" customWidth="1"/>
    <col min="4868" max="4868" width="23" style="98" customWidth="1"/>
    <col min="4869" max="4869" width="5" style="98" customWidth="1"/>
    <col min="4870" max="4876" width="8.375" style="98" customWidth="1"/>
    <col min="4877" max="5120" width="7.75" style="98"/>
    <col min="5121" max="5122" width="3.25" style="98" customWidth="1"/>
    <col min="5123" max="5123" width="3.375" style="98" customWidth="1"/>
    <col min="5124" max="5124" width="23" style="98" customWidth="1"/>
    <col min="5125" max="5125" width="5" style="98" customWidth="1"/>
    <col min="5126" max="5132" width="8.375" style="98" customWidth="1"/>
    <col min="5133" max="5376" width="7.75" style="98"/>
    <col min="5377" max="5378" width="3.25" style="98" customWidth="1"/>
    <col min="5379" max="5379" width="3.375" style="98" customWidth="1"/>
    <col min="5380" max="5380" width="23" style="98" customWidth="1"/>
    <col min="5381" max="5381" width="5" style="98" customWidth="1"/>
    <col min="5382" max="5388" width="8.375" style="98" customWidth="1"/>
    <col min="5389" max="5632" width="7.75" style="98"/>
    <col min="5633" max="5634" width="3.25" style="98" customWidth="1"/>
    <col min="5635" max="5635" width="3.375" style="98" customWidth="1"/>
    <col min="5636" max="5636" width="23" style="98" customWidth="1"/>
    <col min="5637" max="5637" width="5" style="98" customWidth="1"/>
    <col min="5638" max="5644" width="8.375" style="98" customWidth="1"/>
    <col min="5645" max="5888" width="7.75" style="98"/>
    <col min="5889" max="5890" width="3.25" style="98" customWidth="1"/>
    <col min="5891" max="5891" width="3.375" style="98" customWidth="1"/>
    <col min="5892" max="5892" width="23" style="98" customWidth="1"/>
    <col min="5893" max="5893" width="5" style="98" customWidth="1"/>
    <col min="5894" max="5900" width="8.375" style="98" customWidth="1"/>
    <col min="5901" max="6144" width="7.75" style="98"/>
    <col min="6145" max="6146" width="3.25" style="98" customWidth="1"/>
    <col min="6147" max="6147" width="3.375" style="98" customWidth="1"/>
    <col min="6148" max="6148" width="23" style="98" customWidth="1"/>
    <col min="6149" max="6149" width="5" style="98" customWidth="1"/>
    <col min="6150" max="6156" width="8.375" style="98" customWidth="1"/>
    <col min="6157" max="6400" width="7.75" style="98"/>
    <col min="6401" max="6402" width="3.25" style="98" customWidth="1"/>
    <col min="6403" max="6403" width="3.375" style="98" customWidth="1"/>
    <col min="6404" max="6404" width="23" style="98" customWidth="1"/>
    <col min="6405" max="6405" width="5" style="98" customWidth="1"/>
    <col min="6406" max="6412" width="8.375" style="98" customWidth="1"/>
    <col min="6413" max="6656" width="7.75" style="98"/>
    <col min="6657" max="6658" width="3.25" style="98" customWidth="1"/>
    <col min="6659" max="6659" width="3.375" style="98" customWidth="1"/>
    <col min="6660" max="6660" width="23" style="98" customWidth="1"/>
    <col min="6661" max="6661" width="5" style="98" customWidth="1"/>
    <col min="6662" max="6668" width="8.375" style="98" customWidth="1"/>
    <col min="6669" max="6912" width="7.75" style="98"/>
    <col min="6913" max="6914" width="3.25" style="98" customWidth="1"/>
    <col min="6915" max="6915" width="3.375" style="98" customWidth="1"/>
    <col min="6916" max="6916" width="23" style="98" customWidth="1"/>
    <col min="6917" max="6917" width="5" style="98" customWidth="1"/>
    <col min="6918" max="6924" width="8.375" style="98" customWidth="1"/>
    <col min="6925" max="7168" width="7.75" style="98"/>
    <col min="7169" max="7170" width="3.25" style="98" customWidth="1"/>
    <col min="7171" max="7171" width="3.375" style="98" customWidth="1"/>
    <col min="7172" max="7172" width="23" style="98" customWidth="1"/>
    <col min="7173" max="7173" width="5" style="98" customWidth="1"/>
    <col min="7174" max="7180" width="8.375" style="98" customWidth="1"/>
    <col min="7181" max="7424" width="7.75" style="98"/>
    <col min="7425" max="7426" width="3.25" style="98" customWidth="1"/>
    <col min="7427" max="7427" width="3.375" style="98" customWidth="1"/>
    <col min="7428" max="7428" width="23" style="98" customWidth="1"/>
    <col min="7429" max="7429" width="5" style="98" customWidth="1"/>
    <col min="7430" max="7436" width="8.375" style="98" customWidth="1"/>
    <col min="7437" max="7680" width="7.75" style="98"/>
    <col min="7681" max="7682" width="3.25" style="98" customWidth="1"/>
    <col min="7683" max="7683" width="3.375" style="98" customWidth="1"/>
    <col min="7684" max="7684" width="23" style="98" customWidth="1"/>
    <col min="7685" max="7685" width="5" style="98" customWidth="1"/>
    <col min="7686" max="7692" width="8.375" style="98" customWidth="1"/>
    <col min="7693" max="7936" width="7.75" style="98"/>
    <col min="7937" max="7938" width="3.25" style="98" customWidth="1"/>
    <col min="7939" max="7939" width="3.375" style="98" customWidth="1"/>
    <col min="7940" max="7940" width="23" style="98" customWidth="1"/>
    <col min="7941" max="7941" width="5" style="98" customWidth="1"/>
    <col min="7942" max="7948" width="8.375" style="98" customWidth="1"/>
    <col min="7949" max="8192" width="7.75" style="98"/>
    <col min="8193" max="8194" width="3.25" style="98" customWidth="1"/>
    <col min="8195" max="8195" width="3.375" style="98" customWidth="1"/>
    <col min="8196" max="8196" width="23" style="98" customWidth="1"/>
    <col min="8197" max="8197" width="5" style="98" customWidth="1"/>
    <col min="8198" max="8204" width="8.375" style="98" customWidth="1"/>
    <col min="8205" max="8448" width="7.75" style="98"/>
    <col min="8449" max="8450" width="3.25" style="98" customWidth="1"/>
    <col min="8451" max="8451" width="3.375" style="98" customWidth="1"/>
    <col min="8452" max="8452" width="23" style="98" customWidth="1"/>
    <col min="8453" max="8453" width="5" style="98" customWidth="1"/>
    <col min="8454" max="8460" width="8.375" style="98" customWidth="1"/>
    <col min="8461" max="8704" width="7.75" style="98"/>
    <col min="8705" max="8706" width="3.25" style="98" customWidth="1"/>
    <col min="8707" max="8707" width="3.375" style="98" customWidth="1"/>
    <col min="8708" max="8708" width="23" style="98" customWidth="1"/>
    <col min="8709" max="8709" width="5" style="98" customWidth="1"/>
    <col min="8710" max="8716" width="8.375" style="98" customWidth="1"/>
    <col min="8717" max="8960" width="7.75" style="98"/>
    <col min="8961" max="8962" width="3.25" style="98" customWidth="1"/>
    <col min="8963" max="8963" width="3.375" style="98" customWidth="1"/>
    <col min="8964" max="8964" width="23" style="98" customWidth="1"/>
    <col min="8965" max="8965" width="5" style="98" customWidth="1"/>
    <col min="8966" max="8972" width="8.375" style="98" customWidth="1"/>
    <col min="8973" max="9216" width="7.75" style="98"/>
    <col min="9217" max="9218" width="3.25" style="98" customWidth="1"/>
    <col min="9219" max="9219" width="3.375" style="98" customWidth="1"/>
    <col min="9220" max="9220" width="23" style="98" customWidth="1"/>
    <col min="9221" max="9221" width="5" style="98" customWidth="1"/>
    <col min="9222" max="9228" width="8.375" style="98" customWidth="1"/>
    <col min="9229" max="9472" width="7.75" style="98"/>
    <col min="9473" max="9474" width="3.25" style="98" customWidth="1"/>
    <col min="9475" max="9475" width="3.375" style="98" customWidth="1"/>
    <col min="9476" max="9476" width="23" style="98" customWidth="1"/>
    <col min="9477" max="9477" width="5" style="98" customWidth="1"/>
    <col min="9478" max="9484" width="8.375" style="98" customWidth="1"/>
    <col min="9485" max="9728" width="7.75" style="98"/>
    <col min="9729" max="9730" width="3.25" style="98" customWidth="1"/>
    <col min="9731" max="9731" width="3.375" style="98" customWidth="1"/>
    <col min="9732" max="9732" width="23" style="98" customWidth="1"/>
    <col min="9733" max="9733" width="5" style="98" customWidth="1"/>
    <col min="9734" max="9740" width="8.375" style="98" customWidth="1"/>
    <col min="9741" max="9984" width="7.75" style="98"/>
    <col min="9985" max="9986" width="3.25" style="98" customWidth="1"/>
    <col min="9987" max="9987" width="3.375" style="98" customWidth="1"/>
    <col min="9988" max="9988" width="23" style="98" customWidth="1"/>
    <col min="9989" max="9989" width="5" style="98" customWidth="1"/>
    <col min="9990" max="9996" width="8.375" style="98" customWidth="1"/>
    <col min="9997" max="10240" width="7.75" style="98"/>
    <col min="10241" max="10242" width="3.25" style="98" customWidth="1"/>
    <col min="10243" max="10243" width="3.375" style="98" customWidth="1"/>
    <col min="10244" max="10244" width="23" style="98" customWidth="1"/>
    <col min="10245" max="10245" width="5" style="98" customWidth="1"/>
    <col min="10246" max="10252" width="8.375" style="98" customWidth="1"/>
    <col min="10253" max="10496" width="7.75" style="98"/>
    <col min="10497" max="10498" width="3.25" style="98" customWidth="1"/>
    <col min="10499" max="10499" width="3.375" style="98" customWidth="1"/>
    <col min="10500" max="10500" width="23" style="98" customWidth="1"/>
    <col min="10501" max="10501" width="5" style="98" customWidth="1"/>
    <col min="10502" max="10508" width="8.375" style="98" customWidth="1"/>
    <col min="10509" max="10752" width="7.75" style="98"/>
    <col min="10753" max="10754" width="3.25" style="98" customWidth="1"/>
    <col min="10755" max="10755" width="3.375" style="98" customWidth="1"/>
    <col min="10756" max="10756" width="23" style="98" customWidth="1"/>
    <col min="10757" max="10757" width="5" style="98" customWidth="1"/>
    <col min="10758" max="10764" width="8.375" style="98" customWidth="1"/>
    <col min="10765" max="11008" width="7.75" style="98"/>
    <col min="11009" max="11010" width="3.25" style="98" customWidth="1"/>
    <col min="11011" max="11011" width="3.375" style="98" customWidth="1"/>
    <col min="11012" max="11012" width="23" style="98" customWidth="1"/>
    <col min="11013" max="11013" width="5" style="98" customWidth="1"/>
    <col min="11014" max="11020" width="8.375" style="98" customWidth="1"/>
    <col min="11021" max="11264" width="7.75" style="98"/>
    <col min="11265" max="11266" width="3.25" style="98" customWidth="1"/>
    <col min="11267" max="11267" width="3.375" style="98" customWidth="1"/>
    <col min="11268" max="11268" width="23" style="98" customWidth="1"/>
    <col min="11269" max="11269" width="5" style="98" customWidth="1"/>
    <col min="11270" max="11276" width="8.375" style="98" customWidth="1"/>
    <col min="11277" max="11520" width="7.75" style="98"/>
    <col min="11521" max="11522" width="3.25" style="98" customWidth="1"/>
    <col min="11523" max="11523" width="3.375" style="98" customWidth="1"/>
    <col min="11524" max="11524" width="23" style="98" customWidth="1"/>
    <col min="11525" max="11525" width="5" style="98" customWidth="1"/>
    <col min="11526" max="11532" width="8.375" style="98" customWidth="1"/>
    <col min="11533" max="11776" width="7.75" style="98"/>
    <col min="11777" max="11778" width="3.25" style="98" customWidth="1"/>
    <col min="11779" max="11779" width="3.375" style="98" customWidth="1"/>
    <col min="11780" max="11780" width="23" style="98" customWidth="1"/>
    <col min="11781" max="11781" width="5" style="98" customWidth="1"/>
    <col min="11782" max="11788" width="8.375" style="98" customWidth="1"/>
    <col min="11789" max="12032" width="7.75" style="98"/>
    <col min="12033" max="12034" width="3.25" style="98" customWidth="1"/>
    <col min="12035" max="12035" width="3.375" style="98" customWidth="1"/>
    <col min="12036" max="12036" width="23" style="98" customWidth="1"/>
    <col min="12037" max="12037" width="5" style="98" customWidth="1"/>
    <col min="12038" max="12044" width="8.375" style="98" customWidth="1"/>
    <col min="12045" max="12288" width="7.75" style="98"/>
    <col min="12289" max="12290" width="3.25" style="98" customWidth="1"/>
    <col min="12291" max="12291" width="3.375" style="98" customWidth="1"/>
    <col min="12292" max="12292" width="23" style="98" customWidth="1"/>
    <col min="12293" max="12293" width="5" style="98" customWidth="1"/>
    <col min="12294" max="12300" width="8.375" style="98" customWidth="1"/>
    <col min="12301" max="12544" width="7.75" style="98"/>
    <col min="12545" max="12546" width="3.25" style="98" customWidth="1"/>
    <col min="12547" max="12547" width="3.375" style="98" customWidth="1"/>
    <col min="12548" max="12548" width="23" style="98" customWidth="1"/>
    <col min="12549" max="12549" width="5" style="98" customWidth="1"/>
    <col min="12550" max="12556" width="8.375" style="98" customWidth="1"/>
    <col min="12557" max="12800" width="7.75" style="98"/>
    <col min="12801" max="12802" width="3.25" style="98" customWidth="1"/>
    <col min="12803" max="12803" width="3.375" style="98" customWidth="1"/>
    <col min="12804" max="12804" width="23" style="98" customWidth="1"/>
    <col min="12805" max="12805" width="5" style="98" customWidth="1"/>
    <col min="12806" max="12812" width="8.375" style="98" customWidth="1"/>
    <col min="12813" max="13056" width="7.75" style="98"/>
    <col min="13057" max="13058" width="3.25" style="98" customWidth="1"/>
    <col min="13059" max="13059" width="3.375" style="98" customWidth="1"/>
    <col min="13060" max="13060" width="23" style="98" customWidth="1"/>
    <col min="13061" max="13061" width="5" style="98" customWidth="1"/>
    <col min="13062" max="13068" width="8.375" style="98" customWidth="1"/>
    <col min="13069" max="13312" width="7.75" style="98"/>
    <col min="13313" max="13314" width="3.25" style="98" customWidth="1"/>
    <col min="13315" max="13315" width="3.375" style="98" customWidth="1"/>
    <col min="13316" max="13316" width="23" style="98" customWidth="1"/>
    <col min="13317" max="13317" width="5" style="98" customWidth="1"/>
    <col min="13318" max="13324" width="8.375" style="98" customWidth="1"/>
    <col min="13325" max="13568" width="7.75" style="98"/>
    <col min="13569" max="13570" width="3.25" style="98" customWidth="1"/>
    <col min="13571" max="13571" width="3.375" style="98" customWidth="1"/>
    <col min="13572" max="13572" width="23" style="98" customWidth="1"/>
    <col min="13573" max="13573" width="5" style="98" customWidth="1"/>
    <col min="13574" max="13580" width="8.375" style="98" customWidth="1"/>
    <col min="13581" max="13824" width="7.75" style="98"/>
    <col min="13825" max="13826" width="3.25" style="98" customWidth="1"/>
    <col min="13827" max="13827" width="3.375" style="98" customWidth="1"/>
    <col min="13828" max="13828" width="23" style="98" customWidth="1"/>
    <col min="13829" max="13829" width="5" style="98" customWidth="1"/>
    <col min="13830" max="13836" width="8.375" style="98" customWidth="1"/>
    <col min="13837" max="14080" width="7.75" style="98"/>
    <col min="14081" max="14082" width="3.25" style="98" customWidth="1"/>
    <col min="14083" max="14083" width="3.375" style="98" customWidth="1"/>
    <col min="14084" max="14084" width="23" style="98" customWidth="1"/>
    <col min="14085" max="14085" width="5" style="98" customWidth="1"/>
    <col min="14086" max="14092" width="8.375" style="98" customWidth="1"/>
    <col min="14093" max="14336" width="7.75" style="98"/>
    <col min="14337" max="14338" width="3.25" style="98" customWidth="1"/>
    <col min="14339" max="14339" width="3.375" style="98" customWidth="1"/>
    <col min="14340" max="14340" width="23" style="98" customWidth="1"/>
    <col min="14341" max="14341" width="5" style="98" customWidth="1"/>
    <col min="14342" max="14348" width="8.375" style="98" customWidth="1"/>
    <col min="14349" max="14592" width="7.75" style="98"/>
    <col min="14593" max="14594" width="3.25" style="98" customWidth="1"/>
    <col min="14595" max="14595" width="3.375" style="98" customWidth="1"/>
    <col min="14596" max="14596" width="23" style="98" customWidth="1"/>
    <col min="14597" max="14597" width="5" style="98" customWidth="1"/>
    <col min="14598" max="14604" width="8.375" style="98" customWidth="1"/>
    <col min="14605" max="14848" width="7.75" style="98"/>
    <col min="14849" max="14850" width="3.25" style="98" customWidth="1"/>
    <col min="14851" max="14851" width="3.375" style="98" customWidth="1"/>
    <col min="14852" max="14852" width="23" style="98" customWidth="1"/>
    <col min="14853" max="14853" width="5" style="98" customWidth="1"/>
    <col min="14854" max="14860" width="8.375" style="98" customWidth="1"/>
    <col min="14861" max="15104" width="7.75" style="98"/>
    <col min="15105" max="15106" width="3.25" style="98" customWidth="1"/>
    <col min="15107" max="15107" width="3.375" style="98" customWidth="1"/>
    <col min="15108" max="15108" width="23" style="98" customWidth="1"/>
    <col min="15109" max="15109" width="5" style="98" customWidth="1"/>
    <col min="15110" max="15116" width="8.375" style="98" customWidth="1"/>
    <col min="15117" max="15360" width="7.75" style="98"/>
    <col min="15361" max="15362" width="3.25" style="98" customWidth="1"/>
    <col min="15363" max="15363" width="3.375" style="98" customWidth="1"/>
    <col min="15364" max="15364" width="23" style="98" customWidth="1"/>
    <col min="15365" max="15365" width="5" style="98" customWidth="1"/>
    <col min="15366" max="15372" width="8.375" style="98" customWidth="1"/>
    <col min="15373" max="15616" width="7.75" style="98"/>
    <col min="15617" max="15618" width="3.25" style="98" customWidth="1"/>
    <col min="15619" max="15619" width="3.375" style="98" customWidth="1"/>
    <col min="15620" max="15620" width="23" style="98" customWidth="1"/>
    <col min="15621" max="15621" width="5" style="98" customWidth="1"/>
    <col min="15622" max="15628" width="8.375" style="98" customWidth="1"/>
    <col min="15629" max="15872" width="7.75" style="98"/>
    <col min="15873" max="15874" width="3.25" style="98" customWidth="1"/>
    <col min="15875" max="15875" width="3.375" style="98" customWidth="1"/>
    <col min="15876" max="15876" width="23" style="98" customWidth="1"/>
    <col min="15877" max="15877" width="5" style="98" customWidth="1"/>
    <col min="15878" max="15884" width="8.375" style="98" customWidth="1"/>
    <col min="15885" max="16128" width="7.75" style="98"/>
    <col min="16129" max="16130" width="3.25" style="98" customWidth="1"/>
    <col min="16131" max="16131" width="3.375" style="98" customWidth="1"/>
    <col min="16132" max="16132" width="23" style="98" customWidth="1"/>
    <col min="16133" max="16133" width="5" style="98" customWidth="1"/>
    <col min="16134" max="16140" width="8.375" style="98" customWidth="1"/>
    <col min="16141" max="16384" width="7.75" style="98"/>
  </cols>
  <sheetData>
    <row r="1" spans="1:17" s="92" customFormat="1" ht="36.75" customHeight="1" x14ac:dyDescent="0.2">
      <c r="A1" s="89"/>
      <c r="B1" s="89"/>
      <c r="C1" s="89"/>
      <c r="D1" s="90"/>
      <c r="E1" s="249"/>
      <c r="F1" s="91"/>
      <c r="G1" s="91"/>
      <c r="H1" s="91"/>
      <c r="I1" s="90"/>
      <c r="J1" s="90"/>
      <c r="K1" s="250"/>
      <c r="L1" s="15" t="s">
        <v>6</v>
      </c>
    </row>
    <row r="2" spans="1:17" s="92" customFormat="1" ht="11.25" customHeight="1" x14ac:dyDescent="0.2">
      <c r="A2" s="93"/>
      <c r="B2" s="93"/>
      <c r="C2" s="93"/>
      <c r="D2" s="94"/>
      <c r="E2" s="251"/>
      <c r="F2" s="94"/>
      <c r="G2" s="94"/>
      <c r="H2" s="94"/>
      <c r="I2" s="94"/>
      <c r="J2" s="94"/>
      <c r="K2" s="252"/>
      <c r="L2" s="94"/>
    </row>
    <row r="3" spans="1:17" s="95" customFormat="1" ht="20.100000000000001" customHeight="1" x14ac:dyDescent="0.2">
      <c r="A3" s="570" t="s">
        <v>185</v>
      </c>
      <c r="B3" s="570"/>
      <c r="C3" s="570"/>
      <c r="D3" s="570"/>
      <c r="E3" s="570"/>
      <c r="F3" s="570"/>
      <c r="G3" s="570"/>
      <c r="H3" s="570"/>
      <c r="I3" s="570"/>
      <c r="J3" s="570"/>
      <c r="K3" s="570"/>
      <c r="L3" s="570"/>
    </row>
    <row r="4" spans="1:17" s="95" customFormat="1" ht="12" customHeight="1" x14ac:dyDescent="0.2">
      <c r="A4" s="571" t="s">
        <v>93</v>
      </c>
      <c r="B4" s="571"/>
      <c r="C4" s="571"/>
      <c r="D4" s="571"/>
      <c r="E4" s="571"/>
      <c r="F4" s="571"/>
      <c r="G4" s="571"/>
      <c r="H4" s="571"/>
      <c r="I4" s="571"/>
      <c r="J4" s="571"/>
      <c r="K4" s="571"/>
      <c r="L4" s="571"/>
    </row>
    <row r="5" spans="1:17" s="95" customFormat="1" ht="12" customHeight="1" x14ac:dyDescent="0.2">
      <c r="A5" s="572" t="s">
        <v>58</v>
      </c>
      <c r="B5" s="572"/>
      <c r="C5" s="572"/>
      <c r="D5" s="572"/>
      <c r="E5" s="572"/>
      <c r="F5" s="572"/>
      <c r="G5" s="253"/>
      <c r="H5" s="253"/>
      <c r="I5" s="253"/>
      <c r="J5" s="253"/>
      <c r="K5" s="254"/>
      <c r="L5" s="253"/>
    </row>
    <row r="6" spans="1:17" s="95" customFormat="1" ht="11.25" customHeight="1" x14ac:dyDescent="0.2">
      <c r="A6" s="228"/>
      <c r="B6" s="229"/>
      <c r="C6" s="229"/>
      <c r="D6" s="229"/>
      <c r="E6" s="229"/>
      <c r="F6" s="229"/>
      <c r="G6" s="229"/>
      <c r="H6" s="229"/>
      <c r="I6" s="229"/>
      <c r="J6" s="229"/>
      <c r="K6" s="255"/>
    </row>
    <row r="7" spans="1:17" s="92" customFormat="1" ht="12" customHeight="1" x14ac:dyDescent="0.2">
      <c r="A7" s="575" t="s">
        <v>94</v>
      </c>
      <c r="B7" s="576"/>
      <c r="C7" s="576"/>
      <c r="D7" s="576"/>
      <c r="E7" s="581" t="s">
        <v>95</v>
      </c>
      <c r="F7" s="584" t="s">
        <v>180</v>
      </c>
      <c r="G7" s="585"/>
      <c r="H7" s="585"/>
      <c r="I7" s="585"/>
      <c r="J7" s="586"/>
      <c r="K7" s="587" t="s">
        <v>181</v>
      </c>
      <c r="L7" s="588"/>
      <c r="M7" s="97"/>
      <c r="N7" s="97"/>
      <c r="O7" s="97"/>
      <c r="P7" s="97"/>
      <c r="Q7" s="97"/>
    </row>
    <row r="8" spans="1:17" ht="21.75" customHeight="1" x14ac:dyDescent="0.2">
      <c r="A8" s="577"/>
      <c r="B8" s="578"/>
      <c r="C8" s="578"/>
      <c r="D8" s="578"/>
      <c r="E8" s="582"/>
      <c r="F8" s="591" t="s">
        <v>98</v>
      </c>
      <c r="G8" s="591" t="s">
        <v>99</v>
      </c>
      <c r="H8" s="591" t="s">
        <v>100</v>
      </c>
      <c r="I8" s="591" t="s">
        <v>101</v>
      </c>
      <c r="J8" s="591" t="s">
        <v>102</v>
      </c>
      <c r="K8" s="589"/>
      <c r="L8" s="590"/>
    </row>
    <row r="9" spans="1:17" ht="12" customHeight="1" x14ac:dyDescent="0.2">
      <c r="A9" s="577"/>
      <c r="B9" s="578"/>
      <c r="C9" s="578"/>
      <c r="D9" s="578"/>
      <c r="E9" s="582"/>
      <c r="F9" s="592"/>
      <c r="G9" s="592"/>
      <c r="H9" s="592"/>
      <c r="I9" s="592"/>
      <c r="J9" s="592"/>
      <c r="K9" s="99" t="s">
        <v>103</v>
      </c>
      <c r="L9" s="100" t="s">
        <v>104</v>
      </c>
    </row>
    <row r="10" spans="1:17" ht="12" customHeight="1" x14ac:dyDescent="0.2">
      <c r="A10" s="579"/>
      <c r="B10" s="580"/>
      <c r="C10" s="580"/>
      <c r="D10" s="580"/>
      <c r="E10" s="583"/>
      <c r="F10" s="101">
        <v>1</v>
      </c>
      <c r="G10" s="101">
        <v>2</v>
      </c>
      <c r="H10" s="101">
        <v>3</v>
      </c>
      <c r="I10" s="101">
        <v>4</v>
      </c>
      <c r="J10" s="101">
        <v>5</v>
      </c>
      <c r="K10" s="101">
        <v>6</v>
      </c>
      <c r="L10" s="101">
        <v>7</v>
      </c>
      <c r="M10" s="102"/>
    </row>
    <row r="11" spans="1:17" s="111" customFormat="1" ht="18" customHeight="1" x14ac:dyDescent="0.2">
      <c r="A11" s="256" t="s">
        <v>105</v>
      </c>
      <c r="B11" s="257"/>
      <c r="C11" s="257"/>
      <c r="D11" s="258"/>
      <c r="E11" s="114">
        <v>100</v>
      </c>
      <c r="F11" s="116">
        <v>62749</v>
      </c>
      <c r="G11" s="115">
        <v>62554</v>
      </c>
      <c r="H11" s="115">
        <v>62736</v>
      </c>
      <c r="I11" s="115">
        <v>63692</v>
      </c>
      <c r="J11" s="141">
        <v>63196</v>
      </c>
      <c r="K11" s="115">
        <v>-447</v>
      </c>
      <c r="L11" s="117">
        <v>-0.70732324830685489</v>
      </c>
    </row>
    <row r="12" spans="1:17" s="111" customFormat="1" ht="24.95" customHeight="1" x14ac:dyDescent="0.2">
      <c r="A12" s="605" t="s">
        <v>186</v>
      </c>
      <c r="B12" s="606"/>
      <c r="C12" s="606"/>
      <c r="D12" s="607"/>
      <c r="E12" s="114">
        <v>50.818339734497762</v>
      </c>
      <c r="F12" s="116">
        <v>31888</v>
      </c>
      <c r="G12" s="115">
        <v>31816</v>
      </c>
      <c r="H12" s="115">
        <v>31769</v>
      </c>
      <c r="I12" s="115">
        <v>32495</v>
      </c>
      <c r="J12" s="141">
        <v>32210</v>
      </c>
      <c r="K12" s="115">
        <v>-322</v>
      </c>
      <c r="L12" s="117">
        <v>-0.99968953741074196</v>
      </c>
    </row>
    <row r="13" spans="1:17" s="111" customFormat="1" ht="15" customHeight="1" x14ac:dyDescent="0.2">
      <c r="A13" s="121"/>
      <c r="B13" s="608" t="s">
        <v>108</v>
      </c>
      <c r="C13" s="608"/>
      <c r="E13" s="114">
        <v>49.181660265502238</v>
      </c>
      <c r="F13" s="116">
        <v>30861</v>
      </c>
      <c r="G13" s="115">
        <v>30738</v>
      </c>
      <c r="H13" s="115">
        <v>30967</v>
      </c>
      <c r="I13" s="115">
        <v>31197</v>
      </c>
      <c r="J13" s="141">
        <v>30986</v>
      </c>
      <c r="K13" s="115">
        <v>-125</v>
      </c>
      <c r="L13" s="117">
        <v>-0.40340799070547989</v>
      </c>
    </row>
    <row r="14" spans="1:17" s="111" customFormat="1" ht="24.95" customHeight="1" x14ac:dyDescent="0.2">
      <c r="A14" s="605" t="s">
        <v>187</v>
      </c>
      <c r="B14" s="606"/>
      <c r="C14" s="606"/>
      <c r="D14" s="607"/>
      <c r="E14" s="114">
        <v>7.6829909639994263</v>
      </c>
      <c r="F14" s="116">
        <v>4821</v>
      </c>
      <c r="G14" s="115">
        <v>4920</v>
      </c>
      <c r="H14" s="115">
        <v>5019</v>
      </c>
      <c r="I14" s="115">
        <v>5206</v>
      </c>
      <c r="J14" s="141">
        <v>4523</v>
      </c>
      <c r="K14" s="115">
        <v>298</v>
      </c>
      <c r="L14" s="117">
        <v>6.588547424275923</v>
      </c>
    </row>
    <row r="15" spans="1:17" s="111" customFormat="1" ht="15" customHeight="1" x14ac:dyDescent="0.2">
      <c r="A15" s="121"/>
      <c r="B15" s="120"/>
      <c r="C15" s="259" t="s">
        <v>107</v>
      </c>
      <c r="E15" s="114">
        <v>59.489732420659614</v>
      </c>
      <c r="F15" s="116">
        <v>2868</v>
      </c>
      <c r="G15" s="115">
        <v>2944</v>
      </c>
      <c r="H15" s="115">
        <v>3007</v>
      </c>
      <c r="I15" s="115">
        <v>3141</v>
      </c>
      <c r="J15" s="141">
        <v>2752</v>
      </c>
      <c r="K15" s="115">
        <v>116</v>
      </c>
      <c r="L15" s="117">
        <v>4.2151162790697674</v>
      </c>
    </row>
    <row r="16" spans="1:17" s="111" customFormat="1" ht="15" customHeight="1" x14ac:dyDescent="0.2">
      <c r="A16" s="121"/>
      <c r="B16" s="120"/>
      <c r="C16" s="259" t="s">
        <v>108</v>
      </c>
      <c r="E16" s="114">
        <v>40.510267579340386</v>
      </c>
      <c r="F16" s="116">
        <v>1953</v>
      </c>
      <c r="G16" s="115">
        <v>1976</v>
      </c>
      <c r="H16" s="115">
        <v>2012</v>
      </c>
      <c r="I16" s="115">
        <v>2065</v>
      </c>
      <c r="J16" s="141">
        <v>1771</v>
      </c>
      <c r="K16" s="115">
        <v>182</v>
      </c>
      <c r="L16" s="117">
        <v>10.276679841897232</v>
      </c>
    </row>
    <row r="17" spans="1:12" s="111" customFormat="1" ht="15" customHeight="1" x14ac:dyDescent="0.2">
      <c r="A17" s="121"/>
      <c r="B17" s="122" t="s">
        <v>110</v>
      </c>
      <c r="C17" s="259"/>
      <c r="E17" s="114">
        <v>66.291096272450559</v>
      </c>
      <c r="F17" s="116">
        <v>41597</v>
      </c>
      <c r="G17" s="115">
        <v>41558</v>
      </c>
      <c r="H17" s="115">
        <v>41722</v>
      </c>
      <c r="I17" s="115">
        <v>42519</v>
      </c>
      <c r="J17" s="141">
        <v>42856</v>
      </c>
      <c r="K17" s="115">
        <v>-1259</v>
      </c>
      <c r="L17" s="117">
        <v>-2.9377450065335076</v>
      </c>
    </row>
    <row r="18" spans="1:12" s="111" customFormat="1" ht="15" customHeight="1" x14ac:dyDescent="0.2">
      <c r="A18" s="121"/>
      <c r="B18" s="120"/>
      <c r="C18" s="259" t="s">
        <v>107</v>
      </c>
      <c r="E18" s="114">
        <v>51.337836863235331</v>
      </c>
      <c r="F18" s="116">
        <v>21355</v>
      </c>
      <c r="G18" s="115">
        <v>21316</v>
      </c>
      <c r="H18" s="115">
        <v>21323</v>
      </c>
      <c r="I18" s="115">
        <v>21865</v>
      </c>
      <c r="J18" s="141">
        <v>22050</v>
      </c>
      <c r="K18" s="115">
        <v>-695</v>
      </c>
      <c r="L18" s="117">
        <v>-3.1519274376417235</v>
      </c>
    </row>
    <row r="19" spans="1:12" s="111" customFormat="1" ht="15" customHeight="1" x14ac:dyDescent="0.2">
      <c r="A19" s="121"/>
      <c r="B19" s="120"/>
      <c r="C19" s="259" t="s">
        <v>108</v>
      </c>
      <c r="E19" s="114">
        <v>48.662163136764669</v>
      </c>
      <c r="F19" s="116">
        <v>20242</v>
      </c>
      <c r="G19" s="115">
        <v>20242</v>
      </c>
      <c r="H19" s="115">
        <v>20399</v>
      </c>
      <c r="I19" s="115">
        <v>20654</v>
      </c>
      <c r="J19" s="141">
        <v>20806</v>
      </c>
      <c r="K19" s="115">
        <v>-564</v>
      </c>
      <c r="L19" s="117">
        <v>-2.7107565125444584</v>
      </c>
    </row>
    <row r="20" spans="1:12" s="111" customFormat="1" ht="15" customHeight="1" x14ac:dyDescent="0.2">
      <c r="A20" s="121"/>
      <c r="B20" s="122" t="s">
        <v>111</v>
      </c>
      <c r="C20" s="259"/>
      <c r="E20" s="114">
        <v>25.217931759868684</v>
      </c>
      <c r="F20" s="116">
        <v>15824</v>
      </c>
      <c r="G20" s="115">
        <v>15618</v>
      </c>
      <c r="H20" s="115">
        <v>15537</v>
      </c>
      <c r="I20" s="115">
        <v>15503</v>
      </c>
      <c r="J20" s="141">
        <v>15387</v>
      </c>
      <c r="K20" s="115">
        <v>437</v>
      </c>
      <c r="L20" s="117">
        <v>2.8400597907324365</v>
      </c>
    </row>
    <row r="21" spans="1:12" s="111" customFormat="1" ht="15" customHeight="1" x14ac:dyDescent="0.2">
      <c r="A21" s="121"/>
      <c r="B21" s="120"/>
      <c r="C21" s="259" t="s">
        <v>107</v>
      </c>
      <c r="E21" s="114">
        <v>46.353640040444894</v>
      </c>
      <c r="F21" s="116">
        <v>7335</v>
      </c>
      <c r="G21" s="115">
        <v>7248</v>
      </c>
      <c r="H21" s="115">
        <v>7134</v>
      </c>
      <c r="I21" s="115">
        <v>7178</v>
      </c>
      <c r="J21" s="141">
        <v>7123</v>
      </c>
      <c r="K21" s="115">
        <v>212</v>
      </c>
      <c r="L21" s="117">
        <v>2.9762740418363047</v>
      </c>
    </row>
    <row r="22" spans="1:12" s="111" customFormat="1" ht="15" customHeight="1" x14ac:dyDescent="0.2">
      <c r="A22" s="121"/>
      <c r="B22" s="120"/>
      <c r="C22" s="259" t="s">
        <v>108</v>
      </c>
      <c r="E22" s="114">
        <v>53.646359959555106</v>
      </c>
      <c r="F22" s="116">
        <v>8489</v>
      </c>
      <c r="G22" s="115">
        <v>8370</v>
      </c>
      <c r="H22" s="115">
        <v>8403</v>
      </c>
      <c r="I22" s="115">
        <v>8325</v>
      </c>
      <c r="J22" s="141">
        <v>8264</v>
      </c>
      <c r="K22" s="115">
        <v>225</v>
      </c>
      <c r="L22" s="117">
        <v>2.7226524685382381</v>
      </c>
    </row>
    <row r="23" spans="1:12" s="111" customFormat="1" ht="15" customHeight="1" x14ac:dyDescent="0.2">
      <c r="A23" s="121"/>
      <c r="B23" s="122" t="s">
        <v>112</v>
      </c>
      <c r="C23" s="259"/>
      <c r="E23" s="114">
        <v>0.80798100368133352</v>
      </c>
      <c r="F23" s="116">
        <v>507</v>
      </c>
      <c r="G23" s="115">
        <v>458</v>
      </c>
      <c r="H23" s="115">
        <v>458</v>
      </c>
      <c r="I23" s="115">
        <v>464</v>
      </c>
      <c r="J23" s="141">
        <v>430</v>
      </c>
      <c r="K23" s="115">
        <v>77</v>
      </c>
      <c r="L23" s="117">
        <v>17.906976744186046</v>
      </c>
    </row>
    <row r="24" spans="1:12" s="111" customFormat="1" ht="15" customHeight="1" x14ac:dyDescent="0.2">
      <c r="A24" s="121"/>
      <c r="B24" s="120"/>
      <c r="C24" s="259" t="s">
        <v>107</v>
      </c>
      <c r="E24" s="114">
        <v>65.088757396449708</v>
      </c>
      <c r="F24" s="116">
        <v>330</v>
      </c>
      <c r="G24" s="115">
        <v>308</v>
      </c>
      <c r="H24" s="115">
        <v>305</v>
      </c>
      <c r="I24" s="115">
        <v>311</v>
      </c>
      <c r="J24" s="141">
        <v>285</v>
      </c>
      <c r="K24" s="115">
        <v>45</v>
      </c>
      <c r="L24" s="117">
        <v>15.789473684210526</v>
      </c>
    </row>
    <row r="25" spans="1:12" s="111" customFormat="1" ht="15" customHeight="1" x14ac:dyDescent="0.2">
      <c r="A25" s="121"/>
      <c r="B25" s="120"/>
      <c r="C25" s="259" t="s">
        <v>108</v>
      </c>
      <c r="E25" s="114">
        <v>34.911242603550299</v>
      </c>
      <c r="F25" s="116">
        <v>177</v>
      </c>
      <c r="G25" s="115">
        <v>150</v>
      </c>
      <c r="H25" s="115">
        <v>153</v>
      </c>
      <c r="I25" s="115">
        <v>153</v>
      </c>
      <c r="J25" s="141">
        <v>145</v>
      </c>
      <c r="K25" s="115">
        <v>32</v>
      </c>
      <c r="L25" s="117">
        <v>22.068965517241381</v>
      </c>
    </row>
    <row r="26" spans="1:12" s="111" customFormat="1" ht="15" customHeight="1" x14ac:dyDescent="0.2">
      <c r="A26" s="121"/>
      <c r="C26" s="122" t="s">
        <v>188</v>
      </c>
      <c r="D26" s="111" t="s">
        <v>189</v>
      </c>
      <c r="E26" s="114">
        <v>0.26613969943744126</v>
      </c>
      <c r="F26" s="116">
        <v>167</v>
      </c>
      <c r="G26" s="115">
        <v>147</v>
      </c>
      <c r="H26" s="115">
        <v>135</v>
      </c>
      <c r="I26" s="115">
        <v>143</v>
      </c>
      <c r="J26" s="141">
        <v>119</v>
      </c>
      <c r="K26" s="115">
        <v>48</v>
      </c>
      <c r="L26" s="117">
        <v>40.336134453781511</v>
      </c>
    </row>
    <row r="27" spans="1:12" s="111" customFormat="1" ht="15" customHeight="1" x14ac:dyDescent="0.2">
      <c r="A27" s="121"/>
      <c r="B27" s="120"/>
      <c r="D27" s="260" t="s">
        <v>107</v>
      </c>
      <c r="E27" s="114">
        <v>52.095808383233532</v>
      </c>
      <c r="F27" s="116">
        <v>87</v>
      </c>
      <c r="G27" s="115">
        <v>84</v>
      </c>
      <c r="H27" s="115">
        <v>88</v>
      </c>
      <c r="I27" s="115">
        <v>97</v>
      </c>
      <c r="J27" s="141">
        <v>75</v>
      </c>
      <c r="K27" s="115">
        <v>12</v>
      </c>
      <c r="L27" s="117">
        <v>16</v>
      </c>
    </row>
    <row r="28" spans="1:12" s="111" customFormat="1" ht="15" customHeight="1" x14ac:dyDescent="0.2">
      <c r="A28" s="121"/>
      <c r="B28" s="120"/>
      <c r="D28" s="260" t="s">
        <v>108</v>
      </c>
      <c r="E28" s="114">
        <v>47.904191616766468</v>
      </c>
      <c r="F28" s="116">
        <v>80</v>
      </c>
      <c r="G28" s="115">
        <v>63</v>
      </c>
      <c r="H28" s="115">
        <v>47</v>
      </c>
      <c r="I28" s="115">
        <v>46</v>
      </c>
      <c r="J28" s="141">
        <v>44</v>
      </c>
      <c r="K28" s="115">
        <v>36</v>
      </c>
      <c r="L28" s="117">
        <v>81.818181818181813</v>
      </c>
    </row>
    <row r="29" spans="1:12" s="111" customFormat="1" ht="24.95" customHeight="1" x14ac:dyDescent="0.2">
      <c r="A29" s="605" t="s">
        <v>190</v>
      </c>
      <c r="B29" s="606"/>
      <c r="C29" s="606"/>
      <c r="D29" s="607"/>
      <c r="E29" s="114">
        <v>97.102742673190008</v>
      </c>
      <c r="F29" s="116">
        <v>60931</v>
      </c>
      <c r="G29" s="115">
        <v>60820</v>
      </c>
      <c r="H29" s="115">
        <v>61092</v>
      </c>
      <c r="I29" s="115">
        <v>62030</v>
      </c>
      <c r="J29" s="141">
        <v>61631</v>
      </c>
      <c r="K29" s="115">
        <v>-700</v>
      </c>
      <c r="L29" s="117">
        <v>-1.1357920527007512</v>
      </c>
    </row>
    <row r="30" spans="1:12" s="111" customFormat="1" ht="15" customHeight="1" x14ac:dyDescent="0.2">
      <c r="A30" s="121"/>
      <c r="B30" s="120"/>
      <c r="C30" s="259" t="s">
        <v>107</v>
      </c>
      <c r="E30" s="114">
        <v>50.258489110633342</v>
      </c>
      <c r="F30" s="116">
        <v>30623</v>
      </c>
      <c r="G30" s="115">
        <v>30608</v>
      </c>
      <c r="H30" s="115">
        <v>30645</v>
      </c>
      <c r="I30" s="115">
        <v>31359</v>
      </c>
      <c r="J30" s="141">
        <v>31139</v>
      </c>
      <c r="K30" s="115">
        <v>-516</v>
      </c>
      <c r="L30" s="117">
        <v>-1.6570859693631781</v>
      </c>
    </row>
    <row r="31" spans="1:12" s="111" customFormat="1" ht="15" customHeight="1" x14ac:dyDescent="0.2">
      <c r="A31" s="121"/>
      <c r="B31" s="120"/>
      <c r="C31" s="259" t="s">
        <v>108</v>
      </c>
      <c r="E31" s="114">
        <v>49.741510889366658</v>
      </c>
      <c r="F31" s="116">
        <v>30308</v>
      </c>
      <c r="G31" s="115">
        <v>30212</v>
      </c>
      <c r="H31" s="115">
        <v>30447</v>
      </c>
      <c r="I31" s="115">
        <v>30671</v>
      </c>
      <c r="J31" s="141">
        <v>30492</v>
      </c>
      <c r="K31" s="115">
        <v>-184</v>
      </c>
      <c r="L31" s="117">
        <v>-0.60343696707333072</v>
      </c>
    </row>
    <row r="32" spans="1:12" s="111" customFormat="1" ht="15" customHeight="1" x14ac:dyDescent="0.2">
      <c r="A32" s="121"/>
      <c r="B32" s="120" t="s">
        <v>118</v>
      </c>
      <c r="C32" s="259"/>
      <c r="E32" s="114">
        <v>2.8606033562287845</v>
      </c>
      <c r="F32" s="116">
        <v>1795</v>
      </c>
      <c r="G32" s="115">
        <v>1712</v>
      </c>
      <c r="H32" s="115">
        <v>1622</v>
      </c>
      <c r="I32" s="115">
        <v>1642</v>
      </c>
      <c r="J32" s="141">
        <v>1549</v>
      </c>
      <c r="K32" s="115">
        <v>246</v>
      </c>
      <c r="L32" s="117">
        <v>15.881213686249193</v>
      </c>
    </row>
    <row r="33" spans="1:12" s="111" customFormat="1" ht="15" customHeight="1" x14ac:dyDescent="0.2">
      <c r="A33" s="121"/>
      <c r="B33" s="120"/>
      <c r="C33" s="259" t="s">
        <v>107</v>
      </c>
      <c r="E33" s="114">
        <v>69.693593314763234</v>
      </c>
      <c r="F33" s="116">
        <v>1251</v>
      </c>
      <c r="G33" s="115">
        <v>1197</v>
      </c>
      <c r="H33" s="115">
        <v>1114</v>
      </c>
      <c r="I33" s="115">
        <v>1129</v>
      </c>
      <c r="J33" s="141">
        <v>1064</v>
      </c>
      <c r="K33" s="115">
        <v>187</v>
      </c>
      <c r="L33" s="117">
        <v>17.575187969924812</v>
      </c>
    </row>
    <row r="34" spans="1:12" s="111" customFormat="1" ht="15" customHeight="1" x14ac:dyDescent="0.2">
      <c r="A34" s="121"/>
      <c r="B34" s="120"/>
      <c r="C34" s="259" t="s">
        <v>108</v>
      </c>
      <c r="E34" s="114">
        <v>30.30640668523677</v>
      </c>
      <c r="F34" s="116">
        <v>544</v>
      </c>
      <c r="G34" s="115">
        <v>515</v>
      </c>
      <c r="H34" s="115">
        <v>508</v>
      </c>
      <c r="I34" s="115">
        <v>513</v>
      </c>
      <c r="J34" s="141">
        <v>485</v>
      </c>
      <c r="K34" s="115">
        <v>59</v>
      </c>
      <c r="L34" s="117">
        <v>12.164948453608247</v>
      </c>
    </row>
    <row r="35" spans="1:12" s="111" customFormat="1" ht="24.95" customHeight="1" x14ac:dyDescent="0.2">
      <c r="A35" s="605" t="s">
        <v>191</v>
      </c>
      <c r="B35" s="606"/>
      <c r="C35" s="606"/>
      <c r="D35" s="607"/>
      <c r="E35" s="114">
        <v>69.546925050598418</v>
      </c>
      <c r="F35" s="116">
        <v>43640</v>
      </c>
      <c r="G35" s="115">
        <v>43691</v>
      </c>
      <c r="H35" s="115">
        <v>43784</v>
      </c>
      <c r="I35" s="115">
        <v>44653</v>
      </c>
      <c r="J35" s="141">
        <v>44284</v>
      </c>
      <c r="K35" s="115">
        <v>-644</v>
      </c>
      <c r="L35" s="117">
        <v>-1.454249841929365</v>
      </c>
    </row>
    <row r="36" spans="1:12" s="111" customFormat="1" ht="15" customHeight="1" x14ac:dyDescent="0.2">
      <c r="A36" s="121"/>
      <c r="B36" s="120"/>
      <c r="C36" s="259" t="s">
        <v>107</v>
      </c>
      <c r="E36" s="114">
        <v>65.320806599450052</v>
      </c>
      <c r="F36" s="116">
        <v>28506</v>
      </c>
      <c r="G36" s="115">
        <v>28528</v>
      </c>
      <c r="H36" s="115">
        <v>28484</v>
      </c>
      <c r="I36" s="115">
        <v>29145</v>
      </c>
      <c r="J36" s="141">
        <v>28892</v>
      </c>
      <c r="K36" s="115">
        <v>-386</v>
      </c>
      <c r="L36" s="117">
        <v>-1.3360099681572755</v>
      </c>
    </row>
    <row r="37" spans="1:12" s="111" customFormat="1" ht="15" customHeight="1" x14ac:dyDescent="0.2">
      <c r="A37" s="121"/>
      <c r="B37" s="120"/>
      <c r="C37" s="259" t="s">
        <v>108</v>
      </c>
      <c r="E37" s="114">
        <v>34.679193400549956</v>
      </c>
      <c r="F37" s="116">
        <v>15134</v>
      </c>
      <c r="G37" s="115">
        <v>15163</v>
      </c>
      <c r="H37" s="115">
        <v>15300</v>
      </c>
      <c r="I37" s="115">
        <v>15508</v>
      </c>
      <c r="J37" s="141">
        <v>15392</v>
      </c>
      <c r="K37" s="115">
        <v>-258</v>
      </c>
      <c r="L37" s="117">
        <v>-1.6761954261954262</v>
      </c>
    </row>
    <row r="38" spans="1:12" s="111" customFormat="1" ht="15" customHeight="1" x14ac:dyDescent="0.2">
      <c r="A38" s="121"/>
      <c r="B38" s="120" t="s">
        <v>183</v>
      </c>
      <c r="C38" s="259"/>
      <c r="E38" s="114">
        <v>30.453074949401586</v>
      </c>
      <c r="F38" s="116">
        <v>19109</v>
      </c>
      <c r="G38" s="115">
        <v>18863</v>
      </c>
      <c r="H38" s="115">
        <v>18952</v>
      </c>
      <c r="I38" s="115">
        <v>19039</v>
      </c>
      <c r="J38" s="141">
        <v>18912</v>
      </c>
      <c r="K38" s="115">
        <v>197</v>
      </c>
      <c r="L38" s="117">
        <v>1.0416666666666667</v>
      </c>
    </row>
    <row r="39" spans="1:12" s="111" customFormat="1" ht="15" customHeight="1" x14ac:dyDescent="0.2">
      <c r="A39" s="121"/>
      <c r="B39" s="120"/>
      <c r="C39" s="259" t="s">
        <v>107</v>
      </c>
      <c r="E39" s="114">
        <v>17.698466691087969</v>
      </c>
      <c r="F39" s="116">
        <v>3382</v>
      </c>
      <c r="G39" s="115">
        <v>3288</v>
      </c>
      <c r="H39" s="115">
        <v>3285</v>
      </c>
      <c r="I39" s="115">
        <v>3350</v>
      </c>
      <c r="J39" s="141">
        <v>3318</v>
      </c>
      <c r="K39" s="115">
        <v>64</v>
      </c>
      <c r="L39" s="117">
        <v>1.9288728149487644</v>
      </c>
    </row>
    <row r="40" spans="1:12" s="111" customFormat="1" ht="15" customHeight="1" x14ac:dyDescent="0.2">
      <c r="A40" s="121"/>
      <c r="B40" s="120"/>
      <c r="C40" s="259" t="s">
        <v>108</v>
      </c>
      <c r="E40" s="114">
        <v>82.301533308912028</v>
      </c>
      <c r="F40" s="116">
        <v>15727</v>
      </c>
      <c r="G40" s="115">
        <v>15575</v>
      </c>
      <c r="H40" s="115">
        <v>15667</v>
      </c>
      <c r="I40" s="115">
        <v>15689</v>
      </c>
      <c r="J40" s="141">
        <v>15594</v>
      </c>
      <c r="K40" s="115">
        <v>133</v>
      </c>
      <c r="L40" s="117">
        <v>0.85289213800179553</v>
      </c>
    </row>
    <row r="41" spans="1:12" s="111" customFormat="1" ht="24.75" customHeight="1" x14ac:dyDescent="0.2">
      <c r="A41" s="605" t="s">
        <v>493</v>
      </c>
      <c r="B41" s="606"/>
      <c r="C41" s="606"/>
      <c r="D41" s="607"/>
      <c r="E41" s="114">
        <v>3.3514478318379575</v>
      </c>
      <c r="F41" s="116">
        <v>2103</v>
      </c>
      <c r="G41" s="115">
        <v>2260</v>
      </c>
      <c r="H41" s="115">
        <v>2463</v>
      </c>
      <c r="I41" s="115">
        <v>2521</v>
      </c>
      <c r="J41" s="141">
        <v>1982</v>
      </c>
      <c r="K41" s="115">
        <v>121</v>
      </c>
      <c r="L41" s="117">
        <v>6.1049445005045406</v>
      </c>
    </row>
    <row r="42" spans="1:12" s="111" customFormat="1" ht="15" customHeight="1" x14ac:dyDescent="0.2">
      <c r="A42" s="121"/>
      <c r="B42" s="120"/>
      <c r="C42" s="259" t="s">
        <v>107</v>
      </c>
      <c r="E42" s="114">
        <v>60.009510223490253</v>
      </c>
      <c r="F42" s="116">
        <v>1262</v>
      </c>
      <c r="G42" s="115">
        <v>1355</v>
      </c>
      <c r="H42" s="115">
        <v>1526</v>
      </c>
      <c r="I42" s="115">
        <v>1560</v>
      </c>
      <c r="J42" s="141">
        <v>1218</v>
      </c>
      <c r="K42" s="115">
        <v>44</v>
      </c>
      <c r="L42" s="117">
        <v>3.6124794745484401</v>
      </c>
    </row>
    <row r="43" spans="1:12" s="111" customFormat="1" ht="15" customHeight="1" x14ac:dyDescent="0.2">
      <c r="A43" s="124"/>
      <c r="B43" s="125"/>
      <c r="C43" s="261" t="s">
        <v>108</v>
      </c>
      <c r="D43" s="262"/>
      <c r="E43" s="126">
        <v>39.990489776509747</v>
      </c>
      <c r="F43" s="144">
        <v>841</v>
      </c>
      <c r="G43" s="145">
        <v>905</v>
      </c>
      <c r="H43" s="145">
        <v>937</v>
      </c>
      <c r="I43" s="145">
        <v>961</v>
      </c>
      <c r="J43" s="146">
        <v>764</v>
      </c>
      <c r="K43" s="145">
        <v>77</v>
      </c>
      <c r="L43" s="147">
        <v>10.078534031413612</v>
      </c>
    </row>
    <row r="44" spans="1:12" s="111" customFormat="1" ht="45.75" customHeight="1" x14ac:dyDescent="0.2">
      <c r="A44" s="605" t="s">
        <v>192</v>
      </c>
      <c r="B44" s="606"/>
      <c r="C44" s="606"/>
      <c r="D44" s="607"/>
      <c r="E44" s="114">
        <v>2.3681652297247764</v>
      </c>
      <c r="F44" s="116">
        <v>1486</v>
      </c>
      <c r="G44" s="115">
        <v>1506</v>
      </c>
      <c r="H44" s="115">
        <v>1522</v>
      </c>
      <c r="I44" s="115">
        <v>1531</v>
      </c>
      <c r="J44" s="141">
        <v>1486</v>
      </c>
      <c r="K44" s="115">
        <v>0</v>
      </c>
      <c r="L44" s="117">
        <v>0</v>
      </c>
    </row>
    <row r="45" spans="1:12" s="111" customFormat="1" ht="15" customHeight="1" x14ac:dyDescent="0.2">
      <c r="A45" s="121"/>
      <c r="B45" s="120"/>
      <c r="C45" s="259" t="s">
        <v>107</v>
      </c>
      <c r="E45" s="114">
        <v>61.641991924629878</v>
      </c>
      <c r="F45" s="116">
        <v>916</v>
      </c>
      <c r="G45" s="115">
        <v>925</v>
      </c>
      <c r="H45" s="115">
        <v>931</v>
      </c>
      <c r="I45" s="115">
        <v>940</v>
      </c>
      <c r="J45" s="141">
        <v>928</v>
      </c>
      <c r="K45" s="115">
        <v>-12</v>
      </c>
      <c r="L45" s="117">
        <v>-1.2931034482758621</v>
      </c>
    </row>
    <row r="46" spans="1:12" s="111" customFormat="1" ht="15" customHeight="1" x14ac:dyDescent="0.2">
      <c r="A46" s="124"/>
      <c r="B46" s="125"/>
      <c r="C46" s="261" t="s">
        <v>108</v>
      </c>
      <c r="D46" s="262"/>
      <c r="E46" s="126">
        <v>38.358008075370122</v>
      </c>
      <c r="F46" s="144">
        <v>570</v>
      </c>
      <c r="G46" s="145">
        <v>581</v>
      </c>
      <c r="H46" s="145">
        <v>591</v>
      </c>
      <c r="I46" s="145">
        <v>591</v>
      </c>
      <c r="J46" s="146">
        <v>558</v>
      </c>
      <c r="K46" s="145">
        <v>12</v>
      </c>
      <c r="L46" s="147">
        <v>2.150537634408602</v>
      </c>
    </row>
    <row r="47" spans="1:12" s="111" customFormat="1" ht="39" customHeight="1" x14ac:dyDescent="0.2">
      <c r="A47" s="605" t="s">
        <v>494</v>
      </c>
      <c r="B47" s="609"/>
      <c r="C47" s="609"/>
      <c r="D47" s="610"/>
      <c r="E47" s="114">
        <v>0.34263494238952014</v>
      </c>
      <c r="F47" s="116">
        <v>215</v>
      </c>
      <c r="G47" s="115">
        <v>211</v>
      </c>
      <c r="H47" s="115">
        <v>212</v>
      </c>
      <c r="I47" s="115">
        <v>201</v>
      </c>
      <c r="J47" s="141">
        <v>202</v>
      </c>
      <c r="K47" s="115">
        <v>13</v>
      </c>
      <c r="L47" s="117">
        <v>6.435643564356436</v>
      </c>
    </row>
    <row r="48" spans="1:12" s="111" customFormat="1" ht="15" customHeight="1" x14ac:dyDescent="0.2">
      <c r="A48" s="121"/>
      <c r="B48" s="120"/>
      <c r="C48" s="259" t="s">
        <v>107</v>
      </c>
      <c r="E48" s="114">
        <v>33.488372093023258</v>
      </c>
      <c r="F48" s="116">
        <v>72</v>
      </c>
      <c r="G48" s="115">
        <v>72</v>
      </c>
      <c r="H48" s="115">
        <v>81</v>
      </c>
      <c r="I48" s="115">
        <v>81</v>
      </c>
      <c r="J48" s="141">
        <v>81</v>
      </c>
      <c r="K48" s="115">
        <v>-9</v>
      </c>
      <c r="L48" s="117">
        <v>-11.111111111111111</v>
      </c>
    </row>
    <row r="49" spans="1:12" s="111" customFormat="1" ht="15" customHeight="1" x14ac:dyDescent="0.2">
      <c r="A49" s="124"/>
      <c r="B49" s="125"/>
      <c r="C49" s="261" t="s">
        <v>108</v>
      </c>
      <c r="D49" s="262"/>
      <c r="E49" s="126">
        <v>66.511627906976742</v>
      </c>
      <c r="F49" s="144">
        <v>143</v>
      </c>
      <c r="G49" s="145">
        <v>139</v>
      </c>
      <c r="H49" s="145">
        <v>131</v>
      </c>
      <c r="I49" s="145">
        <v>120</v>
      </c>
      <c r="J49" s="146">
        <v>121</v>
      </c>
      <c r="K49" s="145">
        <v>22</v>
      </c>
      <c r="L49" s="147">
        <v>18.181818181818183</v>
      </c>
    </row>
    <row r="50" spans="1:12" s="111" customFormat="1" ht="24.95" customHeight="1" x14ac:dyDescent="0.2">
      <c r="A50" s="611" t="s">
        <v>193</v>
      </c>
      <c r="B50" s="612"/>
      <c r="C50" s="612"/>
      <c r="D50" s="613"/>
      <c r="E50" s="263">
        <v>6.9785972684823658</v>
      </c>
      <c r="F50" s="264">
        <v>4379</v>
      </c>
      <c r="G50" s="265">
        <v>4410</v>
      </c>
      <c r="H50" s="265">
        <v>4588</v>
      </c>
      <c r="I50" s="265">
        <v>4715</v>
      </c>
      <c r="J50" s="266">
        <v>4197</v>
      </c>
      <c r="K50" s="264">
        <v>182</v>
      </c>
      <c r="L50" s="267">
        <v>4.336430783893257</v>
      </c>
    </row>
    <row r="51" spans="1:12" s="111" customFormat="1" ht="15" customHeight="1" x14ac:dyDescent="0.2">
      <c r="A51" s="121"/>
      <c r="B51" s="120"/>
      <c r="C51" s="259" t="s">
        <v>107</v>
      </c>
      <c r="E51" s="114">
        <v>60.744462205983098</v>
      </c>
      <c r="F51" s="116">
        <v>2660</v>
      </c>
      <c r="G51" s="115">
        <v>2675</v>
      </c>
      <c r="H51" s="115">
        <v>2754</v>
      </c>
      <c r="I51" s="115">
        <v>2870</v>
      </c>
      <c r="J51" s="141">
        <v>2582</v>
      </c>
      <c r="K51" s="115">
        <v>78</v>
      </c>
      <c r="L51" s="117">
        <v>3.0209140201394269</v>
      </c>
    </row>
    <row r="52" spans="1:12" s="111" customFormat="1" ht="15" customHeight="1" x14ac:dyDescent="0.2">
      <c r="A52" s="121"/>
      <c r="B52" s="120"/>
      <c r="C52" s="259" t="s">
        <v>108</v>
      </c>
      <c r="E52" s="114">
        <v>39.255537794016902</v>
      </c>
      <c r="F52" s="116">
        <v>1719</v>
      </c>
      <c r="G52" s="115">
        <v>1735</v>
      </c>
      <c r="H52" s="115">
        <v>1834</v>
      </c>
      <c r="I52" s="115">
        <v>1845</v>
      </c>
      <c r="J52" s="141">
        <v>1615</v>
      </c>
      <c r="K52" s="115">
        <v>104</v>
      </c>
      <c r="L52" s="117">
        <v>6.439628482972136</v>
      </c>
    </row>
    <row r="53" spans="1:12" s="111" customFormat="1" ht="15" customHeight="1" x14ac:dyDescent="0.2">
      <c r="A53" s="121"/>
      <c r="B53" s="120"/>
      <c r="C53" s="259" t="s">
        <v>188</v>
      </c>
      <c r="D53" s="111" t="s">
        <v>194</v>
      </c>
      <c r="E53" s="114">
        <v>35.304864124229276</v>
      </c>
      <c r="F53" s="116">
        <v>1546</v>
      </c>
      <c r="G53" s="115">
        <v>1663</v>
      </c>
      <c r="H53" s="115">
        <v>1881</v>
      </c>
      <c r="I53" s="115">
        <v>1959</v>
      </c>
      <c r="J53" s="141">
        <v>1488</v>
      </c>
      <c r="K53" s="115">
        <v>58</v>
      </c>
      <c r="L53" s="117">
        <v>3.8978494623655915</v>
      </c>
    </row>
    <row r="54" spans="1:12" s="111" customFormat="1" ht="15" customHeight="1" x14ac:dyDescent="0.2">
      <c r="A54" s="121"/>
      <c r="B54" s="120"/>
      <c r="D54" s="268" t="s">
        <v>195</v>
      </c>
      <c r="E54" s="114">
        <v>65.07115135834411</v>
      </c>
      <c r="F54" s="116">
        <v>1006</v>
      </c>
      <c r="G54" s="115">
        <v>1064</v>
      </c>
      <c r="H54" s="115">
        <v>1186</v>
      </c>
      <c r="I54" s="115">
        <v>1245</v>
      </c>
      <c r="J54" s="141">
        <v>975</v>
      </c>
      <c r="K54" s="115">
        <v>31</v>
      </c>
      <c r="L54" s="117">
        <v>3.1794871794871793</v>
      </c>
    </row>
    <row r="55" spans="1:12" s="111" customFormat="1" ht="15" customHeight="1" x14ac:dyDescent="0.2">
      <c r="A55" s="121"/>
      <c r="B55" s="120"/>
      <c r="D55" s="268" t="s">
        <v>196</v>
      </c>
      <c r="E55" s="114">
        <v>34.92884864165589</v>
      </c>
      <c r="F55" s="116">
        <v>540</v>
      </c>
      <c r="G55" s="115">
        <v>599</v>
      </c>
      <c r="H55" s="115">
        <v>695</v>
      </c>
      <c r="I55" s="115">
        <v>714</v>
      </c>
      <c r="J55" s="141">
        <v>513</v>
      </c>
      <c r="K55" s="115">
        <v>27</v>
      </c>
      <c r="L55" s="117">
        <v>5.2631578947368425</v>
      </c>
    </row>
    <row r="56" spans="1:12" s="111" customFormat="1" ht="15" customHeight="1" x14ac:dyDescent="0.2">
      <c r="A56" s="121"/>
      <c r="B56" s="120" t="s">
        <v>197</v>
      </c>
      <c r="C56" s="259"/>
      <c r="E56" s="114">
        <v>76.233884205325978</v>
      </c>
      <c r="F56" s="116">
        <v>47836</v>
      </c>
      <c r="G56" s="115">
        <v>47634</v>
      </c>
      <c r="H56" s="115">
        <v>47550</v>
      </c>
      <c r="I56" s="115">
        <v>48188</v>
      </c>
      <c r="J56" s="141">
        <v>48216</v>
      </c>
      <c r="K56" s="115">
        <v>-380</v>
      </c>
      <c r="L56" s="117">
        <v>-0.78812012609922022</v>
      </c>
    </row>
    <row r="57" spans="1:12" s="111" customFormat="1" ht="15" customHeight="1" x14ac:dyDescent="0.2">
      <c r="A57" s="121"/>
      <c r="B57" s="120"/>
      <c r="C57" s="259" t="s">
        <v>107</v>
      </c>
      <c r="E57" s="114">
        <v>50.32820469938958</v>
      </c>
      <c r="F57" s="116">
        <v>24075</v>
      </c>
      <c r="G57" s="115">
        <v>24000</v>
      </c>
      <c r="H57" s="115">
        <v>23877</v>
      </c>
      <c r="I57" s="115">
        <v>24364</v>
      </c>
      <c r="J57" s="141">
        <v>24350</v>
      </c>
      <c r="K57" s="115">
        <v>-275</v>
      </c>
      <c r="L57" s="117">
        <v>-1.1293634496919918</v>
      </c>
    </row>
    <row r="58" spans="1:12" s="111" customFormat="1" ht="15" customHeight="1" x14ac:dyDescent="0.2">
      <c r="A58" s="121"/>
      <c r="B58" s="120"/>
      <c r="C58" s="259" t="s">
        <v>108</v>
      </c>
      <c r="E58" s="114">
        <v>49.67179530061042</v>
      </c>
      <c r="F58" s="116">
        <v>23761</v>
      </c>
      <c r="G58" s="115">
        <v>23634</v>
      </c>
      <c r="H58" s="115">
        <v>23673</v>
      </c>
      <c r="I58" s="115">
        <v>23824</v>
      </c>
      <c r="J58" s="141">
        <v>23866</v>
      </c>
      <c r="K58" s="115">
        <v>-105</v>
      </c>
      <c r="L58" s="117">
        <v>-0.4399564233637811</v>
      </c>
    </row>
    <row r="59" spans="1:12" s="111" customFormat="1" ht="15" customHeight="1" x14ac:dyDescent="0.2">
      <c r="A59" s="121"/>
      <c r="B59" s="120"/>
      <c r="C59" s="259" t="s">
        <v>106</v>
      </c>
      <c r="D59" s="111" t="s">
        <v>198</v>
      </c>
      <c r="E59" s="114">
        <v>90.118320929843634</v>
      </c>
      <c r="F59" s="116">
        <v>43109</v>
      </c>
      <c r="G59" s="115">
        <v>42877</v>
      </c>
      <c r="H59" s="115">
        <v>42789</v>
      </c>
      <c r="I59" s="115">
        <v>43394</v>
      </c>
      <c r="J59" s="141">
        <v>43391</v>
      </c>
      <c r="K59" s="115">
        <v>-282</v>
      </c>
      <c r="L59" s="117">
        <v>-0.64990435804659952</v>
      </c>
    </row>
    <row r="60" spans="1:12" s="111" customFormat="1" ht="15" customHeight="1" x14ac:dyDescent="0.2">
      <c r="A60" s="121"/>
      <c r="B60" s="120"/>
      <c r="C60" s="259"/>
      <c r="D60" s="268" t="s">
        <v>199</v>
      </c>
      <c r="E60" s="114">
        <v>51.692222041801017</v>
      </c>
      <c r="F60" s="116">
        <v>22284</v>
      </c>
      <c r="G60" s="115">
        <v>22205</v>
      </c>
      <c r="H60" s="115">
        <v>22088</v>
      </c>
      <c r="I60" s="115">
        <v>22556</v>
      </c>
      <c r="J60" s="141">
        <v>22528</v>
      </c>
      <c r="K60" s="115">
        <v>-244</v>
      </c>
      <c r="L60" s="117">
        <v>-1.0830965909090908</v>
      </c>
    </row>
    <row r="61" spans="1:12" s="111" customFormat="1" ht="15" customHeight="1" x14ac:dyDescent="0.2">
      <c r="A61" s="121"/>
      <c r="B61" s="120"/>
      <c r="C61" s="259"/>
      <c r="D61" s="268" t="s">
        <v>200</v>
      </c>
      <c r="E61" s="114">
        <v>48.307777958198983</v>
      </c>
      <c r="F61" s="116">
        <v>20825</v>
      </c>
      <c r="G61" s="115">
        <v>20672</v>
      </c>
      <c r="H61" s="115">
        <v>20701</v>
      </c>
      <c r="I61" s="115">
        <v>20838</v>
      </c>
      <c r="J61" s="141">
        <v>20863</v>
      </c>
      <c r="K61" s="115">
        <v>-38</v>
      </c>
      <c r="L61" s="117">
        <v>-0.18214063174040168</v>
      </c>
    </row>
    <row r="62" spans="1:12" s="111" customFormat="1" ht="15" customHeight="1" x14ac:dyDescent="0.2">
      <c r="A62" s="121"/>
      <c r="B62" s="120"/>
      <c r="C62" s="259"/>
      <c r="D62" s="259" t="s">
        <v>201</v>
      </c>
      <c r="E62" s="114">
        <v>9.8816790701563679</v>
      </c>
      <c r="F62" s="116">
        <v>4727</v>
      </c>
      <c r="G62" s="115">
        <v>4757</v>
      </c>
      <c r="H62" s="115">
        <v>4761</v>
      </c>
      <c r="I62" s="115">
        <v>4794</v>
      </c>
      <c r="J62" s="141">
        <v>4825</v>
      </c>
      <c r="K62" s="115">
        <v>-98</v>
      </c>
      <c r="L62" s="117">
        <v>-2.0310880829015545</v>
      </c>
    </row>
    <row r="63" spans="1:12" s="111" customFormat="1" ht="15" customHeight="1" x14ac:dyDescent="0.2">
      <c r="A63" s="121"/>
      <c r="B63" s="120"/>
      <c r="C63" s="259"/>
      <c r="D63" s="268" t="s">
        <v>199</v>
      </c>
      <c r="E63" s="114">
        <v>37.888724349481699</v>
      </c>
      <c r="F63" s="116">
        <v>1791</v>
      </c>
      <c r="G63" s="115">
        <v>1795</v>
      </c>
      <c r="H63" s="115">
        <v>1789</v>
      </c>
      <c r="I63" s="115">
        <v>1808</v>
      </c>
      <c r="J63" s="141">
        <v>1822</v>
      </c>
      <c r="K63" s="115">
        <v>-31</v>
      </c>
      <c r="L63" s="117">
        <v>-1.7014270032930845</v>
      </c>
    </row>
    <row r="64" spans="1:12" s="111" customFormat="1" ht="15" customHeight="1" x14ac:dyDescent="0.2">
      <c r="A64" s="121"/>
      <c r="B64" s="120"/>
      <c r="C64" s="259"/>
      <c r="D64" s="268" t="s">
        <v>200</v>
      </c>
      <c r="E64" s="114">
        <v>62.111275650518301</v>
      </c>
      <c r="F64" s="116">
        <v>2936</v>
      </c>
      <c r="G64" s="115">
        <v>2962</v>
      </c>
      <c r="H64" s="115">
        <v>2972</v>
      </c>
      <c r="I64" s="115">
        <v>2986</v>
      </c>
      <c r="J64" s="141">
        <v>3003</v>
      </c>
      <c r="K64" s="115">
        <v>-67</v>
      </c>
      <c r="L64" s="117">
        <v>-2.231102231102231</v>
      </c>
    </row>
    <row r="65" spans="1:12" s="111" customFormat="1" ht="15" customHeight="1" x14ac:dyDescent="0.2">
      <c r="A65" s="121"/>
      <c r="B65" s="120" t="s">
        <v>202</v>
      </c>
      <c r="C65" s="259"/>
      <c r="E65" s="114">
        <v>9.7419879201262169</v>
      </c>
      <c r="F65" s="116">
        <v>6113</v>
      </c>
      <c r="G65" s="115">
        <v>6079</v>
      </c>
      <c r="H65" s="115">
        <v>6096</v>
      </c>
      <c r="I65" s="115">
        <v>6114</v>
      </c>
      <c r="J65" s="141">
        <v>6105</v>
      </c>
      <c r="K65" s="115">
        <v>8</v>
      </c>
      <c r="L65" s="117">
        <v>0.13104013104013104</v>
      </c>
    </row>
    <row r="66" spans="1:12" s="111" customFormat="1" ht="15" customHeight="1" x14ac:dyDescent="0.2">
      <c r="A66" s="121"/>
      <c r="B66" s="120"/>
      <c r="C66" s="259" t="s">
        <v>107</v>
      </c>
      <c r="E66" s="114">
        <v>42.810404056927858</v>
      </c>
      <c r="F66" s="116">
        <v>2617</v>
      </c>
      <c r="G66" s="115">
        <v>2599</v>
      </c>
      <c r="H66" s="115">
        <v>2586</v>
      </c>
      <c r="I66" s="115">
        <v>2596</v>
      </c>
      <c r="J66" s="141">
        <v>2594</v>
      </c>
      <c r="K66" s="115">
        <v>23</v>
      </c>
      <c r="L66" s="117">
        <v>0.88666152659984576</v>
      </c>
    </row>
    <row r="67" spans="1:12" s="111" customFormat="1" ht="15" customHeight="1" x14ac:dyDescent="0.2">
      <c r="A67" s="121"/>
      <c r="B67" s="120"/>
      <c r="C67" s="259" t="s">
        <v>108</v>
      </c>
      <c r="E67" s="114">
        <v>57.189595943072142</v>
      </c>
      <c r="F67" s="116">
        <v>3496</v>
      </c>
      <c r="G67" s="115">
        <v>3480</v>
      </c>
      <c r="H67" s="115">
        <v>3510</v>
      </c>
      <c r="I67" s="115">
        <v>3518</v>
      </c>
      <c r="J67" s="141">
        <v>3511</v>
      </c>
      <c r="K67" s="115">
        <v>-15</v>
      </c>
      <c r="L67" s="117">
        <v>-0.4272287097692965</v>
      </c>
    </row>
    <row r="68" spans="1:12" s="111" customFormat="1" ht="15" customHeight="1" x14ac:dyDescent="0.2">
      <c r="A68" s="121"/>
      <c r="B68" s="120"/>
      <c r="C68" s="259" t="s">
        <v>106</v>
      </c>
      <c r="D68" s="111" t="s">
        <v>203</v>
      </c>
      <c r="E68" s="114">
        <v>15.507933911336496</v>
      </c>
      <c r="F68" s="116">
        <v>948</v>
      </c>
      <c r="G68" s="115">
        <v>913</v>
      </c>
      <c r="H68" s="115">
        <v>894</v>
      </c>
      <c r="I68" s="115">
        <v>899</v>
      </c>
      <c r="J68" s="141">
        <v>899</v>
      </c>
      <c r="K68" s="115">
        <v>49</v>
      </c>
      <c r="L68" s="117">
        <v>5.4505005561735258</v>
      </c>
    </row>
    <row r="69" spans="1:12" s="111" customFormat="1" ht="15" customHeight="1" x14ac:dyDescent="0.2">
      <c r="A69" s="121"/>
      <c r="B69" s="120"/>
      <c r="C69" s="259"/>
      <c r="D69" s="268" t="s">
        <v>199</v>
      </c>
      <c r="E69" s="114">
        <v>41.139240506329116</v>
      </c>
      <c r="F69" s="116">
        <v>390</v>
      </c>
      <c r="G69" s="115">
        <v>369</v>
      </c>
      <c r="H69" s="115">
        <v>364</v>
      </c>
      <c r="I69" s="115">
        <v>359</v>
      </c>
      <c r="J69" s="141">
        <v>367</v>
      </c>
      <c r="K69" s="115">
        <v>23</v>
      </c>
      <c r="L69" s="117">
        <v>6.2670299727520433</v>
      </c>
    </row>
    <row r="70" spans="1:12" s="111" customFormat="1" ht="15" customHeight="1" x14ac:dyDescent="0.2">
      <c r="A70" s="121"/>
      <c r="B70" s="120"/>
      <c r="C70" s="259"/>
      <c r="D70" s="268" t="s">
        <v>200</v>
      </c>
      <c r="E70" s="114">
        <v>58.860759493670884</v>
      </c>
      <c r="F70" s="116">
        <v>558</v>
      </c>
      <c r="G70" s="115">
        <v>544</v>
      </c>
      <c r="H70" s="115">
        <v>530</v>
      </c>
      <c r="I70" s="115">
        <v>540</v>
      </c>
      <c r="J70" s="141">
        <v>532</v>
      </c>
      <c r="K70" s="115">
        <v>26</v>
      </c>
      <c r="L70" s="117">
        <v>4.8872180451127818</v>
      </c>
    </row>
    <row r="71" spans="1:12" s="111" customFormat="1" ht="15" customHeight="1" x14ac:dyDescent="0.2">
      <c r="A71" s="121"/>
      <c r="B71" s="120"/>
      <c r="C71" s="259"/>
      <c r="D71" s="111" t="s">
        <v>204</v>
      </c>
      <c r="E71" s="114">
        <v>78.782921642401433</v>
      </c>
      <c r="F71" s="116">
        <v>4816</v>
      </c>
      <c r="G71" s="115">
        <v>4825</v>
      </c>
      <c r="H71" s="115">
        <v>4868</v>
      </c>
      <c r="I71" s="115">
        <v>4879</v>
      </c>
      <c r="J71" s="141">
        <v>4881</v>
      </c>
      <c r="K71" s="115">
        <v>-65</v>
      </c>
      <c r="L71" s="117">
        <v>-1.3316943249334152</v>
      </c>
    </row>
    <row r="72" spans="1:12" s="111" customFormat="1" ht="15" customHeight="1" x14ac:dyDescent="0.2">
      <c r="A72" s="121"/>
      <c r="B72" s="120"/>
      <c r="C72" s="259"/>
      <c r="D72" s="268" t="s">
        <v>199</v>
      </c>
      <c r="E72" s="114">
        <v>41.839700996677742</v>
      </c>
      <c r="F72" s="116">
        <v>2015</v>
      </c>
      <c r="G72" s="115">
        <v>2025</v>
      </c>
      <c r="H72" s="115">
        <v>2023</v>
      </c>
      <c r="I72" s="115">
        <v>2037</v>
      </c>
      <c r="J72" s="141">
        <v>2034</v>
      </c>
      <c r="K72" s="115">
        <v>-19</v>
      </c>
      <c r="L72" s="117">
        <v>-0.93411996066863323</v>
      </c>
    </row>
    <row r="73" spans="1:12" s="111" customFormat="1" ht="15" customHeight="1" x14ac:dyDescent="0.2">
      <c r="A73" s="121"/>
      <c r="B73" s="120"/>
      <c r="C73" s="259"/>
      <c r="D73" s="268" t="s">
        <v>200</v>
      </c>
      <c r="E73" s="114">
        <v>58.160299003322258</v>
      </c>
      <c r="F73" s="116">
        <v>2801</v>
      </c>
      <c r="G73" s="115">
        <v>2800</v>
      </c>
      <c r="H73" s="115">
        <v>2845</v>
      </c>
      <c r="I73" s="115">
        <v>2842</v>
      </c>
      <c r="J73" s="141">
        <v>2847</v>
      </c>
      <c r="K73" s="115">
        <v>-46</v>
      </c>
      <c r="L73" s="117">
        <v>-1.6157358623112048</v>
      </c>
    </row>
    <row r="74" spans="1:12" s="111" customFormat="1" ht="15" customHeight="1" x14ac:dyDescent="0.2">
      <c r="A74" s="121"/>
      <c r="B74" s="120"/>
      <c r="C74" s="259"/>
      <c r="D74" s="111" t="s">
        <v>205</v>
      </c>
      <c r="E74" s="114">
        <v>5.7091444462620649</v>
      </c>
      <c r="F74" s="116">
        <v>349</v>
      </c>
      <c r="G74" s="115">
        <v>341</v>
      </c>
      <c r="H74" s="115">
        <v>334</v>
      </c>
      <c r="I74" s="115">
        <v>336</v>
      </c>
      <c r="J74" s="141">
        <v>325</v>
      </c>
      <c r="K74" s="115">
        <v>24</v>
      </c>
      <c r="L74" s="117">
        <v>7.384615384615385</v>
      </c>
    </row>
    <row r="75" spans="1:12" s="111" customFormat="1" ht="15" customHeight="1" x14ac:dyDescent="0.2">
      <c r="A75" s="121"/>
      <c r="B75" s="120"/>
      <c r="C75" s="259"/>
      <c r="D75" s="268" t="s">
        <v>199</v>
      </c>
      <c r="E75" s="114">
        <v>60.744985673352438</v>
      </c>
      <c r="F75" s="116">
        <v>212</v>
      </c>
      <c r="G75" s="115">
        <v>205</v>
      </c>
      <c r="H75" s="115">
        <v>199</v>
      </c>
      <c r="I75" s="115">
        <v>200</v>
      </c>
      <c r="J75" s="141">
        <v>193</v>
      </c>
      <c r="K75" s="115">
        <v>19</v>
      </c>
      <c r="L75" s="117">
        <v>9.8445595854922274</v>
      </c>
    </row>
    <row r="76" spans="1:12" s="111" customFormat="1" ht="15" customHeight="1" x14ac:dyDescent="0.2">
      <c r="A76" s="121"/>
      <c r="B76" s="120"/>
      <c r="C76" s="259"/>
      <c r="D76" s="268" t="s">
        <v>200</v>
      </c>
      <c r="E76" s="114">
        <v>39.255014326647562</v>
      </c>
      <c r="F76" s="116">
        <v>137</v>
      </c>
      <c r="G76" s="115">
        <v>136</v>
      </c>
      <c r="H76" s="115">
        <v>135</v>
      </c>
      <c r="I76" s="115">
        <v>136</v>
      </c>
      <c r="J76" s="141">
        <v>132</v>
      </c>
      <c r="K76" s="115">
        <v>5</v>
      </c>
      <c r="L76" s="117">
        <v>3.7878787878787881</v>
      </c>
    </row>
    <row r="77" spans="1:12" s="111" customFormat="1" ht="15" customHeight="1" x14ac:dyDescent="0.2">
      <c r="A77" s="535"/>
      <c r="B77" s="120" t="s">
        <v>206</v>
      </c>
      <c r="C77" s="269"/>
      <c r="D77" s="183"/>
      <c r="E77" s="114">
        <v>7.0455306060654355</v>
      </c>
      <c r="F77" s="116">
        <v>4421</v>
      </c>
      <c r="G77" s="115">
        <v>4431</v>
      </c>
      <c r="H77" s="115">
        <v>4502</v>
      </c>
      <c r="I77" s="115">
        <v>4675</v>
      </c>
      <c r="J77" s="141">
        <v>4678</v>
      </c>
      <c r="K77" s="115">
        <v>-257</v>
      </c>
      <c r="L77" s="117">
        <v>-5.4938007695596411</v>
      </c>
    </row>
    <row r="78" spans="1:12" s="111" customFormat="1" ht="15" customHeight="1" x14ac:dyDescent="0.2">
      <c r="A78" s="121"/>
      <c r="B78" s="120"/>
      <c r="C78" s="269" t="s">
        <v>107</v>
      </c>
      <c r="D78" s="183"/>
      <c r="E78" s="114">
        <v>57.362587649852976</v>
      </c>
      <c r="F78" s="116">
        <v>2536</v>
      </c>
      <c r="G78" s="115">
        <v>2542</v>
      </c>
      <c r="H78" s="115">
        <v>2552</v>
      </c>
      <c r="I78" s="115">
        <v>2665</v>
      </c>
      <c r="J78" s="141">
        <v>2684</v>
      </c>
      <c r="K78" s="115">
        <v>-148</v>
      </c>
      <c r="L78" s="117">
        <v>-5.5141579731743668</v>
      </c>
    </row>
    <row r="79" spans="1:12" s="111" customFormat="1" ht="15" customHeight="1" x14ac:dyDescent="0.2">
      <c r="A79" s="124"/>
      <c r="B79" s="125"/>
      <c r="C79" s="261" t="s">
        <v>108</v>
      </c>
      <c r="D79" s="262"/>
      <c r="E79" s="126">
        <v>42.637412350147024</v>
      </c>
      <c r="F79" s="144">
        <v>1885</v>
      </c>
      <c r="G79" s="145">
        <v>1889</v>
      </c>
      <c r="H79" s="145">
        <v>1950</v>
      </c>
      <c r="I79" s="145">
        <v>2010</v>
      </c>
      <c r="J79" s="146">
        <v>1994</v>
      </c>
      <c r="K79" s="145">
        <v>-109</v>
      </c>
      <c r="L79" s="147">
        <v>-5.4663991975927786</v>
      </c>
    </row>
    <row r="80" spans="1:12" s="270" customFormat="1" ht="11.25" customHeight="1" x14ac:dyDescent="0.2">
      <c r="B80" s="271"/>
      <c r="C80" s="271"/>
      <c r="D80" s="272"/>
      <c r="E80" s="272"/>
      <c r="F80" s="273"/>
      <c r="G80" s="273"/>
      <c r="H80" s="273"/>
      <c r="I80" s="273"/>
      <c r="J80" s="273"/>
      <c r="K80" s="273"/>
      <c r="L80" s="151" t="s">
        <v>46</v>
      </c>
    </row>
    <row r="81" spans="1:12" s="193" customFormat="1" ht="10.5" customHeight="1" x14ac:dyDescent="0.2">
      <c r="A81" s="153" t="s">
        <v>207</v>
      </c>
      <c r="E81" s="274"/>
      <c r="F81" s="275"/>
      <c r="G81" s="275"/>
      <c r="H81" s="275"/>
      <c r="I81" s="275"/>
      <c r="J81" s="275"/>
      <c r="K81" s="276"/>
      <c r="L81" s="277"/>
    </row>
    <row r="82" spans="1:12" s="193" customFormat="1" ht="11.25" x14ac:dyDescent="0.15">
      <c r="A82" s="278" t="s">
        <v>208</v>
      </c>
      <c r="B82" s="279"/>
      <c r="C82" s="279"/>
      <c r="D82" s="279"/>
      <c r="E82" s="279"/>
      <c r="F82" s="279"/>
      <c r="G82" s="279"/>
      <c r="H82" s="279"/>
      <c r="I82" s="279"/>
      <c r="J82" s="279"/>
      <c r="K82" s="279"/>
      <c r="L82" s="279"/>
    </row>
    <row r="83" spans="1:12" s="193" customFormat="1" ht="11.25" customHeight="1" x14ac:dyDescent="0.2">
      <c r="A83" s="153" t="s">
        <v>209</v>
      </c>
      <c r="E83" s="274"/>
      <c r="F83" s="275"/>
      <c r="G83" s="275"/>
      <c r="H83" s="275"/>
      <c r="I83" s="275"/>
      <c r="J83" s="275"/>
      <c r="K83" s="276"/>
      <c r="L83" s="277"/>
    </row>
    <row r="84" spans="1:12" s="193" customFormat="1" ht="11.25" x14ac:dyDescent="0.2">
      <c r="A84" s="280" t="s">
        <v>210</v>
      </c>
      <c r="E84" s="274"/>
      <c r="F84" s="275"/>
      <c r="G84" s="275"/>
      <c r="H84" s="275"/>
      <c r="I84" s="275"/>
      <c r="J84" s="275"/>
      <c r="K84" s="276"/>
      <c r="L84" s="277"/>
    </row>
    <row r="85" spans="1:12" s="193" customFormat="1" ht="19.5" customHeight="1" x14ac:dyDescent="0.2">
      <c r="A85" s="567" t="s">
        <v>211</v>
      </c>
      <c r="B85" s="567"/>
      <c r="C85" s="567"/>
      <c r="D85" s="567"/>
      <c r="E85" s="567"/>
      <c r="F85" s="567"/>
      <c r="G85" s="567"/>
      <c r="H85" s="567"/>
      <c r="I85" s="567"/>
      <c r="J85" s="567"/>
      <c r="K85" s="567"/>
      <c r="L85" s="567"/>
    </row>
    <row r="86" spans="1:12" s="281" customFormat="1" ht="9" x14ac:dyDescent="0.2">
      <c r="A86" s="567" t="s">
        <v>212</v>
      </c>
      <c r="B86" s="567"/>
      <c r="C86" s="567"/>
      <c r="D86" s="567"/>
      <c r="E86" s="567"/>
      <c r="F86" s="567"/>
      <c r="G86" s="567"/>
      <c r="H86" s="567"/>
      <c r="I86" s="567"/>
      <c r="J86" s="567"/>
      <c r="K86" s="567"/>
      <c r="L86" s="567"/>
    </row>
    <row r="863" spans="6:6" ht="15.95" customHeight="1" x14ac:dyDescent="0.2">
      <c r="F863" s="282"/>
    </row>
  </sheetData>
  <mergeCells count="23">
    <mergeCell ref="A86:L86"/>
    <mergeCell ref="A35:D35"/>
    <mergeCell ref="A41:D41"/>
    <mergeCell ref="A44:D44"/>
    <mergeCell ref="A47:D47"/>
    <mergeCell ref="A50:D50"/>
    <mergeCell ref="A85:L85"/>
    <mergeCell ref="A29:D29"/>
    <mergeCell ref="A3:L3"/>
    <mergeCell ref="A4:L4"/>
    <mergeCell ref="A5:F5"/>
    <mergeCell ref="A7:D10"/>
    <mergeCell ref="E7:E10"/>
    <mergeCell ref="F7:J7"/>
    <mergeCell ref="K7:L8"/>
    <mergeCell ref="F8:F9"/>
    <mergeCell ref="G8:G9"/>
    <mergeCell ref="H8:H9"/>
    <mergeCell ref="I8:I9"/>
    <mergeCell ref="J8:J9"/>
    <mergeCell ref="A12:D12"/>
    <mergeCell ref="B13:C13"/>
    <mergeCell ref="A14:D14"/>
  </mergeCells>
  <printOptions horizontalCentered="1"/>
  <pageMargins left="0.7" right="0.7" top="0.75" bottom="0.75" header="0.3" footer="0.3"/>
  <pageSetup paperSize="9" scale="75" fitToHeight="2" orientation="portrait" r:id="rId1"/>
  <headerFooter alignWithMargins="0"/>
  <rowBreaks count="1" manualBreakCount="1">
    <brk id="49"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1">
    <pageSetUpPr fitToPage="1"/>
  </sheetPr>
  <dimension ref="A1:O42"/>
  <sheetViews>
    <sheetView showGridLines="0" zoomScaleNormal="100" workbookViewId="0"/>
  </sheetViews>
  <sheetFormatPr baseColWidth="10" defaultColWidth="7.75" defaultRowHeight="15.95" customHeight="1" x14ac:dyDescent="0.2"/>
  <cols>
    <col min="1" max="1" width="7.625" style="98" customWidth="1"/>
    <col min="2" max="2" width="42.625" style="98" customWidth="1"/>
    <col min="3" max="3" width="5.875" style="156" customWidth="1"/>
    <col min="4" max="9" width="8.5" style="157" customWidth="1"/>
    <col min="10" max="10" width="8.5" style="158" customWidth="1"/>
    <col min="11" max="11" width="8.5" style="98" customWidth="1"/>
    <col min="12" max="16384" width="7.75" style="98"/>
  </cols>
  <sheetData>
    <row r="1" spans="1:15" s="92" customFormat="1" ht="36.75" customHeight="1" x14ac:dyDescent="0.2">
      <c r="A1" s="89"/>
      <c r="B1" s="90"/>
      <c r="C1" s="91"/>
      <c r="D1" s="91"/>
      <c r="E1" s="91"/>
      <c r="F1" s="91"/>
      <c r="G1" s="90"/>
      <c r="H1" s="90"/>
      <c r="I1" s="90"/>
      <c r="J1" s="15" t="s">
        <v>6</v>
      </c>
    </row>
    <row r="2" spans="1:15" s="92" customFormat="1" ht="11.25" customHeight="1" x14ac:dyDescent="0.2">
      <c r="A2" s="93"/>
      <c r="B2" s="94"/>
      <c r="C2" s="94"/>
      <c r="D2" s="94"/>
      <c r="E2" s="94"/>
      <c r="F2" s="94"/>
      <c r="G2" s="94"/>
      <c r="H2" s="94"/>
      <c r="I2" s="94"/>
      <c r="J2" s="94"/>
    </row>
    <row r="3" spans="1:15" s="95" customFormat="1" ht="20.100000000000001" customHeight="1" x14ac:dyDescent="0.2">
      <c r="A3" s="570" t="s">
        <v>213</v>
      </c>
      <c r="B3" s="570"/>
      <c r="C3" s="570"/>
      <c r="D3" s="570"/>
      <c r="E3" s="570"/>
      <c r="F3" s="570"/>
      <c r="G3" s="570"/>
      <c r="H3" s="570"/>
      <c r="I3" s="570"/>
      <c r="J3" s="570"/>
    </row>
    <row r="4" spans="1:15" s="95" customFormat="1" ht="12" customHeight="1" x14ac:dyDescent="0.2">
      <c r="A4" s="571" t="s">
        <v>93</v>
      </c>
      <c r="B4" s="571"/>
      <c r="C4" s="571"/>
      <c r="D4" s="571"/>
      <c r="E4" s="571"/>
      <c r="F4" s="571"/>
      <c r="G4" s="571"/>
      <c r="H4" s="571"/>
      <c r="I4" s="571"/>
      <c r="J4" s="571"/>
    </row>
    <row r="5" spans="1:15" s="95" customFormat="1" ht="12" customHeight="1" x14ac:dyDescent="0.2">
      <c r="A5" s="572" t="s">
        <v>58</v>
      </c>
      <c r="B5" s="572"/>
      <c r="C5" s="572"/>
      <c r="D5" s="572"/>
      <c r="E5" s="253"/>
      <c r="F5" s="253"/>
      <c r="G5" s="253"/>
      <c r="H5" s="253"/>
      <c r="I5" s="253"/>
      <c r="J5" s="253"/>
    </row>
    <row r="6" spans="1:15" s="95" customFormat="1" ht="11.25" customHeight="1" x14ac:dyDescent="0.2">
      <c r="A6" s="228"/>
      <c r="B6" s="229"/>
      <c r="C6" s="229"/>
      <c r="D6" s="229"/>
      <c r="E6" s="229"/>
      <c r="F6" s="229"/>
      <c r="G6" s="229"/>
      <c r="H6" s="229"/>
      <c r="I6" s="229"/>
      <c r="J6" s="229"/>
    </row>
    <row r="7" spans="1:15" s="92" customFormat="1" ht="12" customHeight="1" x14ac:dyDescent="0.2">
      <c r="A7" s="587" t="s">
        <v>214</v>
      </c>
      <c r="B7" s="588"/>
      <c r="C7" s="581" t="s">
        <v>95</v>
      </c>
      <c r="D7" s="584" t="s">
        <v>180</v>
      </c>
      <c r="E7" s="585"/>
      <c r="F7" s="585"/>
      <c r="G7" s="585"/>
      <c r="H7" s="586"/>
      <c r="I7" s="587" t="s">
        <v>181</v>
      </c>
      <c r="J7" s="588"/>
      <c r="K7" s="97"/>
      <c r="L7" s="97"/>
      <c r="M7" s="97"/>
      <c r="N7" s="97"/>
      <c r="O7" s="97"/>
    </row>
    <row r="8" spans="1:15" ht="21.75" customHeight="1" x14ac:dyDescent="0.2">
      <c r="A8" s="615"/>
      <c r="B8" s="616"/>
      <c r="C8" s="582"/>
      <c r="D8" s="591" t="s">
        <v>98</v>
      </c>
      <c r="E8" s="591" t="s">
        <v>99</v>
      </c>
      <c r="F8" s="591" t="s">
        <v>100</v>
      </c>
      <c r="G8" s="591" t="s">
        <v>101</v>
      </c>
      <c r="H8" s="591" t="s">
        <v>102</v>
      </c>
      <c r="I8" s="589"/>
      <c r="J8" s="590"/>
    </row>
    <row r="9" spans="1:15" ht="12" customHeight="1" x14ac:dyDescent="0.2">
      <c r="A9" s="615"/>
      <c r="B9" s="616"/>
      <c r="C9" s="582"/>
      <c r="D9" s="592"/>
      <c r="E9" s="592"/>
      <c r="F9" s="592"/>
      <c r="G9" s="592"/>
      <c r="H9" s="592"/>
      <c r="I9" s="99" t="s">
        <v>103</v>
      </c>
      <c r="J9" s="100" t="s">
        <v>104</v>
      </c>
    </row>
    <row r="10" spans="1:15" ht="12" customHeight="1" x14ac:dyDescent="0.2">
      <c r="A10" s="284"/>
      <c r="B10" s="285"/>
      <c r="C10" s="583"/>
      <c r="D10" s="101">
        <v>1</v>
      </c>
      <c r="E10" s="101">
        <v>2</v>
      </c>
      <c r="F10" s="101">
        <v>3</v>
      </c>
      <c r="G10" s="101">
        <v>4</v>
      </c>
      <c r="H10" s="101">
        <v>5</v>
      </c>
      <c r="I10" s="101">
        <v>6</v>
      </c>
      <c r="J10" s="101">
        <v>7</v>
      </c>
      <c r="K10" s="102"/>
    </row>
    <row r="11" spans="1:15" s="287" customFormat="1" ht="24.95" customHeight="1" x14ac:dyDescent="0.2">
      <c r="A11" s="617" t="s">
        <v>105</v>
      </c>
      <c r="B11" s="618"/>
      <c r="C11" s="286">
        <v>100</v>
      </c>
      <c r="D11" s="116">
        <v>62749</v>
      </c>
      <c r="E11" s="115">
        <v>62554</v>
      </c>
      <c r="F11" s="115">
        <v>62736</v>
      </c>
      <c r="G11" s="115">
        <v>63692</v>
      </c>
      <c r="H11" s="141">
        <v>63196</v>
      </c>
      <c r="I11" s="116">
        <v>-447</v>
      </c>
      <c r="J11" s="117">
        <v>-0.70732324830685489</v>
      </c>
    </row>
    <row r="12" spans="1:15" s="111" customFormat="1" ht="24.95" customHeight="1" x14ac:dyDescent="0.2">
      <c r="A12" s="194" t="s">
        <v>133</v>
      </c>
      <c r="B12" s="195" t="s">
        <v>134</v>
      </c>
      <c r="C12" s="114">
        <v>1.7036128065785909</v>
      </c>
      <c r="D12" s="116">
        <v>1069</v>
      </c>
      <c r="E12" s="115">
        <v>1053</v>
      </c>
      <c r="F12" s="115">
        <v>1041</v>
      </c>
      <c r="G12" s="115">
        <v>1115</v>
      </c>
      <c r="H12" s="141">
        <v>1072</v>
      </c>
      <c r="I12" s="116">
        <v>-3</v>
      </c>
      <c r="J12" s="117">
        <v>-0.27985074626865669</v>
      </c>
    </row>
    <row r="13" spans="1:15" s="111" customFormat="1" ht="24.95" customHeight="1" x14ac:dyDescent="0.2">
      <c r="A13" s="194" t="s">
        <v>135</v>
      </c>
      <c r="B13" s="200" t="s">
        <v>215</v>
      </c>
      <c r="C13" s="114">
        <v>3.54427959011299</v>
      </c>
      <c r="D13" s="116">
        <v>2224</v>
      </c>
      <c r="E13" s="115">
        <v>2205</v>
      </c>
      <c r="F13" s="115">
        <v>2201</v>
      </c>
      <c r="G13" s="115">
        <v>2213</v>
      </c>
      <c r="H13" s="141">
        <v>2175</v>
      </c>
      <c r="I13" s="116">
        <v>49</v>
      </c>
      <c r="J13" s="117">
        <v>2.2528735632183907</v>
      </c>
    </row>
    <row r="14" spans="1:15" s="288" customFormat="1" ht="24" customHeight="1" x14ac:dyDescent="0.2">
      <c r="A14" s="194" t="s">
        <v>216</v>
      </c>
      <c r="B14" s="200" t="s">
        <v>138</v>
      </c>
      <c r="C14" s="114">
        <v>21.514287080272197</v>
      </c>
      <c r="D14" s="116">
        <v>13500</v>
      </c>
      <c r="E14" s="115">
        <v>13676</v>
      </c>
      <c r="F14" s="115">
        <v>13768</v>
      </c>
      <c r="G14" s="115">
        <v>13884</v>
      </c>
      <c r="H14" s="141">
        <v>13834</v>
      </c>
      <c r="I14" s="116">
        <v>-334</v>
      </c>
      <c r="J14" s="117">
        <v>-2.4143414775191556</v>
      </c>
      <c r="K14" s="111"/>
      <c r="L14" s="111"/>
      <c r="M14" s="111"/>
      <c r="N14" s="111"/>
      <c r="O14" s="111"/>
    </row>
    <row r="15" spans="1:15" s="111" customFormat="1" ht="24.75" customHeight="1" x14ac:dyDescent="0.2">
      <c r="A15" s="194" t="s">
        <v>217</v>
      </c>
      <c r="B15" s="200" t="s">
        <v>218</v>
      </c>
      <c r="C15" s="114">
        <v>3.5187811757956302</v>
      </c>
      <c r="D15" s="116">
        <v>2208</v>
      </c>
      <c r="E15" s="115">
        <v>2207</v>
      </c>
      <c r="F15" s="115">
        <v>2272</v>
      </c>
      <c r="G15" s="115">
        <v>2273</v>
      </c>
      <c r="H15" s="141">
        <v>2245</v>
      </c>
      <c r="I15" s="116">
        <v>-37</v>
      </c>
      <c r="J15" s="117">
        <v>-1.6481069042316259</v>
      </c>
    </row>
    <row r="16" spans="1:15" s="288" customFormat="1" ht="24.95" customHeight="1" x14ac:dyDescent="0.2">
      <c r="A16" s="194" t="s">
        <v>219</v>
      </c>
      <c r="B16" s="200" t="s">
        <v>142</v>
      </c>
      <c r="C16" s="114">
        <v>11.995410285422876</v>
      </c>
      <c r="D16" s="116">
        <v>7527</v>
      </c>
      <c r="E16" s="115">
        <v>7652</v>
      </c>
      <c r="F16" s="115">
        <v>7706</v>
      </c>
      <c r="G16" s="115">
        <v>7738</v>
      </c>
      <c r="H16" s="141">
        <v>7759</v>
      </c>
      <c r="I16" s="116">
        <v>-232</v>
      </c>
      <c r="J16" s="117">
        <v>-2.9900760407268976</v>
      </c>
      <c r="K16" s="111"/>
      <c r="L16" s="111"/>
      <c r="M16" s="111"/>
      <c r="N16" s="111"/>
      <c r="O16" s="111"/>
    </row>
    <row r="17" spans="1:15" s="111" customFormat="1" ht="24.95" customHeight="1" x14ac:dyDescent="0.2">
      <c r="A17" s="194" t="s">
        <v>220</v>
      </c>
      <c r="B17" s="200" t="s">
        <v>221</v>
      </c>
      <c r="C17" s="114">
        <v>6.00009561905369</v>
      </c>
      <c r="D17" s="116">
        <v>3765</v>
      </c>
      <c r="E17" s="115">
        <v>3817</v>
      </c>
      <c r="F17" s="115">
        <v>3790</v>
      </c>
      <c r="G17" s="115">
        <v>3873</v>
      </c>
      <c r="H17" s="141">
        <v>3830</v>
      </c>
      <c r="I17" s="116">
        <v>-65</v>
      </c>
      <c r="J17" s="117">
        <v>-1.6971279373368147</v>
      </c>
    </row>
    <row r="18" spans="1:15" s="288" customFormat="1" ht="24.95" customHeight="1" x14ac:dyDescent="0.2">
      <c r="A18" s="202" t="s">
        <v>145</v>
      </c>
      <c r="B18" s="203" t="s">
        <v>146</v>
      </c>
      <c r="C18" s="114">
        <v>6.9642544104288513</v>
      </c>
      <c r="D18" s="116">
        <v>4370</v>
      </c>
      <c r="E18" s="115">
        <v>4292</v>
      </c>
      <c r="F18" s="115">
        <v>4282</v>
      </c>
      <c r="G18" s="115">
        <v>4475</v>
      </c>
      <c r="H18" s="141">
        <v>4474</v>
      </c>
      <c r="I18" s="116">
        <v>-104</v>
      </c>
      <c r="J18" s="117">
        <v>-2.3245417970496201</v>
      </c>
      <c r="K18" s="111"/>
      <c r="L18" s="111"/>
      <c r="M18" s="111"/>
      <c r="N18" s="111"/>
      <c r="O18" s="111"/>
    </row>
    <row r="19" spans="1:15" s="111" customFormat="1" ht="24.95" customHeight="1" x14ac:dyDescent="0.2">
      <c r="A19" s="194" t="s">
        <v>147</v>
      </c>
      <c r="B19" s="200" t="s">
        <v>148</v>
      </c>
      <c r="C19" s="114">
        <v>13.281486557554702</v>
      </c>
      <c r="D19" s="116">
        <v>8334</v>
      </c>
      <c r="E19" s="115">
        <v>8325</v>
      </c>
      <c r="F19" s="115">
        <v>8342</v>
      </c>
      <c r="G19" s="115">
        <v>8482</v>
      </c>
      <c r="H19" s="141">
        <v>8461</v>
      </c>
      <c r="I19" s="116">
        <v>-127</v>
      </c>
      <c r="J19" s="117">
        <v>-1.5010046093842335</v>
      </c>
    </row>
    <row r="20" spans="1:15" s="288" customFormat="1" ht="24.95" customHeight="1" x14ac:dyDescent="0.2">
      <c r="A20" s="194" t="s">
        <v>149</v>
      </c>
      <c r="B20" s="200" t="s">
        <v>150</v>
      </c>
      <c r="C20" s="114">
        <v>3.89328913608185</v>
      </c>
      <c r="D20" s="116">
        <v>2443</v>
      </c>
      <c r="E20" s="115">
        <v>2446</v>
      </c>
      <c r="F20" s="115">
        <v>2443</v>
      </c>
      <c r="G20" s="115">
        <v>2529</v>
      </c>
      <c r="H20" s="141">
        <v>2564</v>
      </c>
      <c r="I20" s="116">
        <v>-121</v>
      </c>
      <c r="J20" s="117">
        <v>-4.719188767550702</v>
      </c>
      <c r="K20" s="111"/>
      <c r="L20" s="111"/>
      <c r="M20" s="111"/>
      <c r="N20" s="111"/>
      <c r="O20" s="111"/>
    </row>
    <row r="21" spans="1:15" s="111" customFormat="1" ht="24.95" customHeight="1" x14ac:dyDescent="0.2">
      <c r="A21" s="202" t="s">
        <v>151</v>
      </c>
      <c r="B21" s="203" t="s">
        <v>152</v>
      </c>
      <c r="C21" s="114">
        <v>2.683708106902102</v>
      </c>
      <c r="D21" s="116">
        <v>1684</v>
      </c>
      <c r="E21" s="115">
        <v>1636</v>
      </c>
      <c r="F21" s="115">
        <v>1581</v>
      </c>
      <c r="G21" s="115">
        <v>1633</v>
      </c>
      <c r="H21" s="141">
        <v>1602</v>
      </c>
      <c r="I21" s="116">
        <v>82</v>
      </c>
      <c r="J21" s="117">
        <v>5.118601747815231</v>
      </c>
    </row>
    <row r="22" spans="1:15" s="111" customFormat="1" ht="24.95" customHeight="1" x14ac:dyDescent="0.2">
      <c r="A22" s="202" t="s">
        <v>153</v>
      </c>
      <c r="B22" s="200" t="s">
        <v>154</v>
      </c>
      <c r="C22" s="114">
        <v>0.48606352292466815</v>
      </c>
      <c r="D22" s="116">
        <v>305</v>
      </c>
      <c r="E22" s="115">
        <v>309</v>
      </c>
      <c r="F22" s="115">
        <v>308</v>
      </c>
      <c r="G22" s="115">
        <v>311</v>
      </c>
      <c r="H22" s="141">
        <v>322</v>
      </c>
      <c r="I22" s="116">
        <v>-17</v>
      </c>
      <c r="J22" s="117">
        <v>-5.2795031055900621</v>
      </c>
    </row>
    <row r="23" spans="1:15" s="111" customFormat="1" ht="24.95" customHeight="1" x14ac:dyDescent="0.2">
      <c r="A23" s="194" t="s">
        <v>155</v>
      </c>
      <c r="B23" s="200" t="s">
        <v>156</v>
      </c>
      <c r="C23" s="114">
        <v>1.2876699230266617</v>
      </c>
      <c r="D23" s="116">
        <v>808</v>
      </c>
      <c r="E23" s="115">
        <v>821</v>
      </c>
      <c r="F23" s="115">
        <v>815</v>
      </c>
      <c r="G23" s="115">
        <v>828</v>
      </c>
      <c r="H23" s="141">
        <v>796</v>
      </c>
      <c r="I23" s="116">
        <v>12</v>
      </c>
      <c r="J23" s="117">
        <v>1.5075376884422111</v>
      </c>
    </row>
    <row r="24" spans="1:15" s="111" customFormat="1" ht="24.95" customHeight="1" x14ac:dyDescent="0.2">
      <c r="A24" s="194" t="s">
        <v>157</v>
      </c>
      <c r="B24" s="200" t="s">
        <v>222</v>
      </c>
      <c r="C24" s="114">
        <v>4.6040574351782499</v>
      </c>
      <c r="D24" s="116">
        <v>2889</v>
      </c>
      <c r="E24" s="115">
        <v>2813</v>
      </c>
      <c r="F24" s="115">
        <v>2825</v>
      </c>
      <c r="G24" s="115">
        <v>2819</v>
      </c>
      <c r="H24" s="141">
        <v>2783</v>
      </c>
      <c r="I24" s="116">
        <v>106</v>
      </c>
      <c r="J24" s="117">
        <v>3.8088393819619117</v>
      </c>
    </row>
    <row r="25" spans="1:15" s="111" customFormat="1" ht="24.95" customHeight="1" x14ac:dyDescent="0.2">
      <c r="A25" s="194" t="s">
        <v>223</v>
      </c>
      <c r="B25" s="205" t="s">
        <v>160</v>
      </c>
      <c r="C25" s="114">
        <v>3.878946278028335</v>
      </c>
      <c r="D25" s="116">
        <v>2434</v>
      </c>
      <c r="E25" s="115">
        <v>2399</v>
      </c>
      <c r="F25" s="115">
        <v>2463</v>
      </c>
      <c r="G25" s="115">
        <v>2485</v>
      </c>
      <c r="H25" s="141">
        <v>2403</v>
      </c>
      <c r="I25" s="116">
        <v>31</v>
      </c>
      <c r="J25" s="117">
        <v>1.2900540990428631</v>
      </c>
    </row>
    <row r="26" spans="1:15" s="111" customFormat="1" ht="24.95" customHeight="1" x14ac:dyDescent="0.2">
      <c r="A26" s="202">
        <v>782.78300000000002</v>
      </c>
      <c r="B26" s="204" t="s">
        <v>161</v>
      </c>
      <c r="C26" s="114">
        <v>2.2088001402412787</v>
      </c>
      <c r="D26" s="116">
        <v>1386</v>
      </c>
      <c r="E26" s="115">
        <v>1336</v>
      </c>
      <c r="F26" s="115">
        <v>1334</v>
      </c>
      <c r="G26" s="115">
        <v>1447</v>
      </c>
      <c r="H26" s="141">
        <v>1446</v>
      </c>
      <c r="I26" s="116">
        <v>-60</v>
      </c>
      <c r="J26" s="117">
        <v>-4.1493775933609962</v>
      </c>
    </row>
    <row r="27" spans="1:15" s="111" customFormat="1" ht="24.95" customHeight="1" x14ac:dyDescent="0.2">
      <c r="A27" s="194" t="s">
        <v>162</v>
      </c>
      <c r="B27" s="200" t="s">
        <v>224</v>
      </c>
      <c r="C27" s="114">
        <v>6.4686289821351739</v>
      </c>
      <c r="D27" s="116">
        <v>4059</v>
      </c>
      <c r="E27" s="115">
        <v>4045</v>
      </c>
      <c r="F27" s="115">
        <v>4034</v>
      </c>
      <c r="G27" s="115">
        <v>4069</v>
      </c>
      <c r="H27" s="141">
        <v>4055</v>
      </c>
      <c r="I27" s="116">
        <v>4</v>
      </c>
      <c r="J27" s="117">
        <v>9.8643649815043158E-2</v>
      </c>
    </row>
    <row r="28" spans="1:15" s="111" customFormat="1" ht="24.95" customHeight="1" x14ac:dyDescent="0.2">
      <c r="A28" s="194" t="s">
        <v>164</v>
      </c>
      <c r="B28" s="200" t="s">
        <v>165</v>
      </c>
      <c r="C28" s="114">
        <v>3.7849208752330714</v>
      </c>
      <c r="D28" s="116">
        <v>2375</v>
      </c>
      <c r="E28" s="115">
        <v>2367</v>
      </c>
      <c r="F28" s="115">
        <v>2377</v>
      </c>
      <c r="G28" s="115">
        <v>2389</v>
      </c>
      <c r="H28" s="141">
        <v>2436</v>
      </c>
      <c r="I28" s="116">
        <v>-61</v>
      </c>
      <c r="J28" s="117">
        <v>-2.5041050903119868</v>
      </c>
    </row>
    <row r="29" spans="1:15" s="111" customFormat="1" ht="24.95" customHeight="1" x14ac:dyDescent="0.2">
      <c r="A29" s="194">
        <v>86</v>
      </c>
      <c r="B29" s="200" t="s">
        <v>166</v>
      </c>
      <c r="C29" s="114">
        <v>7.9331941544885174</v>
      </c>
      <c r="D29" s="116">
        <v>4978</v>
      </c>
      <c r="E29" s="115">
        <v>4990</v>
      </c>
      <c r="F29" s="115">
        <v>5002</v>
      </c>
      <c r="G29" s="115">
        <v>5053</v>
      </c>
      <c r="H29" s="141">
        <v>4976</v>
      </c>
      <c r="I29" s="116">
        <v>2</v>
      </c>
      <c r="J29" s="117">
        <v>4.0192926045016078E-2</v>
      </c>
    </row>
    <row r="30" spans="1:15" s="111" customFormat="1" ht="24.95" customHeight="1" x14ac:dyDescent="0.2">
      <c r="A30" s="194">
        <v>87.88</v>
      </c>
      <c r="B30" s="205" t="s">
        <v>167</v>
      </c>
      <c r="C30" s="114">
        <v>13.023315112591435</v>
      </c>
      <c r="D30" s="116">
        <v>8172</v>
      </c>
      <c r="E30" s="115">
        <v>8158</v>
      </c>
      <c r="F30" s="115">
        <v>8227</v>
      </c>
      <c r="G30" s="115">
        <v>8244</v>
      </c>
      <c r="H30" s="141">
        <v>8182</v>
      </c>
      <c r="I30" s="116">
        <v>-10</v>
      </c>
      <c r="J30" s="117">
        <v>-0.12221950623319482</v>
      </c>
    </row>
    <row r="31" spans="1:15" s="111" customFormat="1" ht="24.95" customHeight="1" x14ac:dyDescent="0.2">
      <c r="A31" s="194" t="s">
        <v>168</v>
      </c>
      <c r="B31" s="200" t="s">
        <v>169</v>
      </c>
      <c r="C31" s="114">
        <v>2.7394858882213264</v>
      </c>
      <c r="D31" s="116">
        <v>1719</v>
      </c>
      <c r="E31" s="115">
        <v>1683</v>
      </c>
      <c r="F31" s="115">
        <v>1693</v>
      </c>
      <c r="G31" s="115">
        <v>1716</v>
      </c>
      <c r="H31" s="141">
        <v>1615</v>
      </c>
      <c r="I31" s="116">
        <v>104</v>
      </c>
      <c r="J31" s="117">
        <v>6.439628482972136</v>
      </c>
    </row>
    <row r="32" spans="1:15" s="111" customFormat="1" ht="24.95" customHeight="1" x14ac:dyDescent="0.2">
      <c r="A32" s="194"/>
      <c r="B32" s="289" t="s">
        <v>225</v>
      </c>
      <c r="C32" s="114">
        <v>0</v>
      </c>
      <c r="D32" s="116">
        <v>0</v>
      </c>
      <c r="E32" s="115">
        <v>0</v>
      </c>
      <c r="F32" s="115">
        <v>0</v>
      </c>
      <c r="G32" s="115">
        <v>0</v>
      </c>
      <c r="H32" s="141">
        <v>0</v>
      </c>
      <c r="I32" s="116">
        <v>0</v>
      </c>
      <c r="J32" s="117">
        <v>0</v>
      </c>
    </row>
    <row r="33" spans="1:10" s="111" customFormat="1" ht="24.95" customHeight="1" x14ac:dyDescent="0.2">
      <c r="A33" s="206" t="s">
        <v>171</v>
      </c>
      <c r="B33" s="207"/>
      <c r="C33" s="290"/>
      <c r="D33" s="116"/>
      <c r="E33" s="115"/>
      <c r="F33" s="115"/>
      <c r="G33" s="115"/>
      <c r="H33" s="141"/>
      <c r="I33" s="138"/>
      <c r="J33" s="139"/>
    </row>
    <row r="34" spans="1:10" s="193" customFormat="1" ht="24.95" customHeight="1" x14ac:dyDescent="0.2">
      <c r="A34" s="291" t="s">
        <v>133</v>
      </c>
      <c r="B34" s="292" t="s">
        <v>134</v>
      </c>
      <c r="C34" s="114">
        <v>1.7036128065785909</v>
      </c>
      <c r="D34" s="116">
        <v>1069</v>
      </c>
      <c r="E34" s="115">
        <v>1053</v>
      </c>
      <c r="F34" s="115">
        <v>1041</v>
      </c>
      <c r="G34" s="115">
        <v>1115</v>
      </c>
      <c r="H34" s="141">
        <v>1072</v>
      </c>
      <c r="I34" s="116">
        <v>-3</v>
      </c>
      <c r="J34" s="117">
        <v>-0.27985074626865669</v>
      </c>
    </row>
    <row r="35" spans="1:10" s="111" customFormat="1" ht="24.95" customHeight="1" x14ac:dyDescent="0.2">
      <c r="A35" s="293" t="s">
        <v>172</v>
      </c>
      <c r="B35" s="294" t="s">
        <v>173</v>
      </c>
      <c r="C35" s="114">
        <v>32.02282108081404</v>
      </c>
      <c r="D35" s="116">
        <v>20094</v>
      </c>
      <c r="E35" s="115">
        <v>20173</v>
      </c>
      <c r="F35" s="115">
        <v>20251</v>
      </c>
      <c r="G35" s="115">
        <v>20572</v>
      </c>
      <c r="H35" s="141">
        <v>20483</v>
      </c>
      <c r="I35" s="116">
        <v>-389</v>
      </c>
      <c r="J35" s="117">
        <v>-1.8991358687692232</v>
      </c>
    </row>
    <row r="36" spans="1:10" s="111" customFormat="1" ht="24.95" customHeight="1" x14ac:dyDescent="0.2">
      <c r="A36" s="295" t="s">
        <v>174</v>
      </c>
      <c r="B36" s="296" t="s">
        <v>175</v>
      </c>
      <c r="C36" s="126">
        <v>66.273566112607369</v>
      </c>
      <c r="D36" s="144">
        <v>41586</v>
      </c>
      <c r="E36" s="145">
        <v>41328</v>
      </c>
      <c r="F36" s="145">
        <v>41444</v>
      </c>
      <c r="G36" s="145">
        <v>42005</v>
      </c>
      <c r="H36" s="146">
        <v>41641</v>
      </c>
      <c r="I36" s="144">
        <v>-55</v>
      </c>
      <c r="J36" s="147">
        <v>-0.13208136211906535</v>
      </c>
    </row>
    <row r="37" spans="1:10" s="152" customFormat="1" ht="11.25" customHeight="1" x14ac:dyDescent="0.15">
      <c r="A37" s="215"/>
      <c r="B37" s="148"/>
      <c r="C37" s="148"/>
      <c r="D37" s="149"/>
      <c r="E37" s="149"/>
      <c r="F37" s="149"/>
      <c r="G37" s="150"/>
      <c r="H37" s="149"/>
      <c r="I37" s="149"/>
      <c r="J37" s="151" t="s">
        <v>46</v>
      </c>
    </row>
    <row r="38" spans="1:10" s="288" customFormat="1" ht="12.75" customHeight="1" x14ac:dyDescent="0.15">
      <c r="A38" s="215" t="s">
        <v>123</v>
      </c>
      <c r="B38" s="297"/>
      <c r="C38" s="297"/>
      <c r="D38" s="297"/>
      <c r="E38" s="297"/>
      <c r="F38" s="297"/>
      <c r="G38" s="297"/>
      <c r="H38" s="297"/>
      <c r="I38" s="297"/>
      <c r="J38" s="297"/>
    </row>
    <row r="39" spans="1:10" ht="34.5" customHeight="1" x14ac:dyDescent="0.2">
      <c r="A39" s="614" t="s">
        <v>226</v>
      </c>
      <c r="B39" s="614"/>
      <c r="C39" s="614"/>
      <c r="D39" s="614"/>
      <c r="E39" s="614"/>
      <c r="F39" s="614"/>
      <c r="G39" s="614"/>
      <c r="H39" s="614"/>
      <c r="I39" s="614"/>
      <c r="J39" s="614"/>
    </row>
    <row r="40" spans="1:10" ht="30.75" customHeight="1" x14ac:dyDescent="0.2">
      <c r="A40" s="614"/>
      <c r="B40" s="614"/>
      <c r="C40" s="614"/>
      <c r="D40" s="614"/>
      <c r="E40" s="614"/>
      <c r="F40" s="614"/>
      <c r="G40" s="614"/>
      <c r="H40" s="614"/>
      <c r="I40" s="614"/>
      <c r="J40" s="614"/>
    </row>
    <row r="41" spans="1:10" ht="12.75" customHeight="1" x14ac:dyDescent="0.2">
      <c r="A41" s="614"/>
      <c r="B41" s="614"/>
      <c r="C41" s="614"/>
      <c r="D41" s="614"/>
      <c r="E41" s="614"/>
      <c r="F41" s="614"/>
      <c r="G41" s="614"/>
      <c r="H41" s="614"/>
      <c r="I41" s="614"/>
      <c r="J41" s="614"/>
    </row>
    <row r="42" spans="1:10" ht="15.95" customHeight="1" x14ac:dyDescent="0.2">
      <c r="B42" s="111"/>
    </row>
  </sheetData>
  <mergeCells count="16">
    <mergeCell ref="A41:J41"/>
    <mergeCell ref="A3:J3"/>
    <mergeCell ref="A4:J4"/>
    <mergeCell ref="A5:D5"/>
    <mergeCell ref="A7:B9"/>
    <mergeCell ref="C7:C10"/>
    <mergeCell ref="D7:H7"/>
    <mergeCell ref="I7:J8"/>
    <mergeCell ref="D8:D9"/>
    <mergeCell ref="E8:E9"/>
    <mergeCell ref="F8:F9"/>
    <mergeCell ref="G8:G9"/>
    <mergeCell ref="H8:H9"/>
    <mergeCell ref="A11:B11"/>
    <mergeCell ref="A39:J39"/>
    <mergeCell ref="A40:J40"/>
  </mergeCells>
  <printOptions horizontalCentered="1"/>
  <pageMargins left="0.7" right="0.7" top="0.75" bottom="0.75" header="0.3" footer="0.3"/>
  <pageSetup paperSize="9" scale="6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22</vt:i4>
      </vt:variant>
    </vt:vector>
  </HeadingPairs>
  <TitlesOfParts>
    <vt:vector size="47" baseType="lpstr">
      <vt:lpstr>Hinweisblatt</vt:lpstr>
      <vt:lpstr>Deckblatt</vt:lpstr>
      <vt:lpstr>Impressum</vt:lpstr>
      <vt:lpstr>Inhaltsverzeichnis</vt:lpstr>
      <vt:lpstr>Tabelle 1</vt:lpstr>
      <vt:lpstr>Diagramm</vt:lpstr>
      <vt:lpstr>Tabelle 2.1</vt:lpstr>
      <vt:lpstr>Tabelle 2.2</vt:lpstr>
      <vt:lpstr>Tabelle 2.3</vt:lpstr>
      <vt:lpstr>Tabelle 2.4</vt:lpstr>
      <vt:lpstr>Tabelle 3.1</vt:lpstr>
      <vt:lpstr>Tabelle 3.2</vt:lpstr>
      <vt:lpstr>Tabelle 3.3</vt:lpstr>
      <vt:lpstr>Tabelle 3.4</vt:lpstr>
      <vt:lpstr>Tabelle 4.1</vt:lpstr>
      <vt:lpstr>Tabelle 4.2</vt:lpstr>
      <vt:lpstr>Tabelle 4.3</vt:lpstr>
      <vt:lpstr>Tabelle 5.1</vt:lpstr>
      <vt:lpstr>Tabelle 5.2</vt:lpstr>
      <vt:lpstr>Tabelle 6</vt:lpstr>
      <vt:lpstr>Hinweis_Befristung</vt:lpstr>
      <vt:lpstr>Hinweis_beg_been_BV</vt:lpstr>
      <vt:lpstr>Hinweise SVB GB</vt:lpstr>
      <vt:lpstr>Statistik-Infoseite</vt:lpstr>
      <vt:lpstr>Daten_Diagramme</vt:lpstr>
      <vt:lpstr>Deckblatt!Druckbereich</vt:lpstr>
      <vt:lpstr>Hinweis_beg_been_BV!Druckbereich</vt:lpstr>
      <vt:lpstr>'Tabelle 1'!Druckbereich</vt:lpstr>
      <vt:lpstr>'Tabelle 2.1'!Druckbereich</vt:lpstr>
      <vt:lpstr>'Tabelle 2.2'!Druckbereich</vt:lpstr>
      <vt:lpstr>'Tabelle 2.3'!Druckbereich</vt:lpstr>
      <vt:lpstr>'Tabelle 2.4'!Druckbereich</vt:lpstr>
      <vt:lpstr>'Tabelle 3.1'!Druckbereich</vt:lpstr>
      <vt:lpstr>'Tabelle 3.2'!Druckbereich</vt:lpstr>
      <vt:lpstr>'Tabelle 3.3'!Druckbereich</vt:lpstr>
      <vt:lpstr>'Tabelle 3.4'!Druckbereich</vt:lpstr>
      <vt:lpstr>'Tabelle 4.1'!Druckbereich</vt:lpstr>
      <vt:lpstr>'Tabelle 4.2'!Druckbereich</vt:lpstr>
      <vt:lpstr>'Tabelle 4.3'!Druckbereich</vt:lpstr>
      <vt:lpstr>'Tabelle 5.1'!Druckbereich</vt:lpstr>
      <vt:lpstr>'Tabelle 5.2'!Druckbereich</vt:lpstr>
      <vt:lpstr>'Tabelle 6'!Druckbereich</vt:lpstr>
      <vt:lpstr>'Tabelle 2.2'!Drucktitel</vt:lpstr>
      <vt:lpstr>'Tabelle 2.4'!Drucktitel</vt:lpstr>
      <vt:lpstr>'Tabelle 3.4'!Drucktitel</vt:lpstr>
      <vt:lpstr>'Tabelle 4.3'!Drucktitel</vt:lpstr>
      <vt:lpstr>'Tabelle 5.2'!Drucktitel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KabelG</dc:creator>
  <cp:lastModifiedBy>HagedornM001</cp:lastModifiedBy>
  <dcterms:created xsi:type="dcterms:W3CDTF">2019-12-17T17:33:53Z</dcterms:created>
  <dcterms:modified xsi:type="dcterms:W3CDTF">2020-01-03T12:12:29Z</dcterms:modified>
</cp:coreProperties>
</file>